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89" activeTab="8"/>
  </bookViews>
  <sheets>
    <sheet name="表紙" sheetId="1" r:id="rId1"/>
    <sheet name="大会役員" sheetId="2" r:id="rId2"/>
    <sheet name="大会要項" sheetId="3" r:id="rId3"/>
    <sheet name="予選" sheetId="4" r:id="rId4"/>
    <sheet name="予選ブロック表" sheetId="5" r:id="rId5"/>
    <sheet name="予選進捗表" sheetId="6" r:id="rId6"/>
    <sheet name="予選ブロック表 (掲示用PC入力）" sheetId="7" r:id="rId7"/>
    <sheet name="予選審判表（使用なし）" sheetId="8" r:id="rId8"/>
    <sheet name="決勝" sheetId="9" r:id="rId9"/>
  </sheets>
  <definedNames>
    <definedName name="_xlnm.Print_Area" localSheetId="8">'決勝'!$A$1:$H$56</definedName>
    <definedName name="_xlnm.Print_Area" localSheetId="2">'大会要項'!$A$1:$E$65</definedName>
    <definedName name="_xlnm.Print_Area" localSheetId="0">'表紙'!$A$1:$D$24</definedName>
    <definedName name="_xlnm.Print_Area" localSheetId="4">'予選ブロック表'!$A$1:$I$33</definedName>
    <definedName name="_xlnm.Print_Area" localSheetId="6">'予選ブロック表 (掲示用PC入力）'!$A$1:$AR$50</definedName>
    <definedName name="_xlnm.Print_Area" localSheetId="7">'予選審判表（使用なし）'!$A$1:$H$38</definedName>
  </definedNames>
  <calcPr fullCalcOnLoad="1"/>
</workbook>
</file>

<file path=xl/sharedStrings.xml><?xml version="1.0" encoding="utf-8"?>
<sst xmlns="http://schemas.openxmlformats.org/spreadsheetml/2006/main" count="809" uniqueCount="508">
  <si>
    <t>大会事務局</t>
  </si>
  <si>
    <t>つくし野サッカークラブ</t>
  </si>
  <si>
    <t>我孫子市サッカー協会会長杯</t>
  </si>
  <si>
    <t>少年サッカー大会</t>
  </si>
  <si>
    <t>会場</t>
  </si>
  <si>
    <t>我孫子市サッカー協会</t>
  </si>
  <si>
    <t>我孫子市サッカー協会第４種委員会</t>
  </si>
  <si>
    <t>我孫子市サッカー協会第４種に登録するチーム</t>
  </si>
  <si>
    <t>審判</t>
  </si>
  <si>
    <t>スポーツ障害保険に加入済みであること。</t>
  </si>
  <si>
    <t>保護者の承諾を得ていること。</t>
  </si>
  <si>
    <t>主管　我孫子市サッカー協会第４種委員会／つくし野ＳＣ</t>
  </si>
  <si>
    <t>　＜決勝トーナメント＞</t>
  </si>
  <si>
    <t>　　　決勝戦のみは５分－５分の延長戦を行い、それでも決着しない場合は、上記例による。</t>
  </si>
  <si>
    <t>◎使用球　　検定４号球を使用（各チーム持ち寄り）</t>
  </si>
  <si>
    <t>◎試合時間　２０分－５分－２０分</t>
  </si>
  <si>
    <t>◎順位決定</t>
  </si>
  <si>
    <t>◎棄権　相手チームが５－０の不戦勝とする。</t>
  </si>
  <si>
    <t>開式のことば、成績発表・表彰、大会会長あいさつ、講評、閉式のことば</t>
  </si>
  <si>
    <t>＜雨天決行＞（台風影響や雷雨時は中止）</t>
  </si>
  <si>
    <t>決勝T準決勝以降は我孫子市サッカー協会審判委員会で行います。</t>
  </si>
  <si>
    <t>主催　我孫子市サッカー協会　</t>
  </si>
  <si>
    <t>決勝T準々決勝は、第１試合は第２試合の両者チームが行い、第２試合は第１試合の両者チームとします。</t>
  </si>
  <si>
    <t>代表</t>
  </si>
  <si>
    <t>５年監督</t>
  </si>
  <si>
    <t>実行部</t>
  </si>
  <si>
    <t>決勝トーナメント　　五本松運動広場</t>
  </si>
  <si>
    <t>　　　引き分けの場合、延長戦を行わず、３名によるＰＫ戦。３名で決着しない場合はサドンデス。</t>
  </si>
  <si>
    <t>審判</t>
  </si>
  <si>
    <t>開始時刻</t>
  </si>
  <si>
    <t>主/副/4審は両チームで相談</t>
  </si>
  <si>
    <t>第1試合</t>
  </si>
  <si>
    <t>第2試合</t>
  </si>
  <si>
    <t>第3試合</t>
  </si>
  <si>
    <t>第4試合</t>
  </si>
  <si>
    <t>第5試合</t>
  </si>
  <si>
    <t>第6試合</t>
  </si>
  <si>
    <t>準決勝</t>
  </si>
  <si>
    <t>決勝</t>
  </si>
  <si>
    <t>終了時刻</t>
  </si>
  <si>
    <t>3位決定戦</t>
  </si>
  <si>
    <t>主管　つくし野サッカークラブ　　　副主管　イレブンジュニアFC</t>
  </si>
  <si>
    <t>対戦</t>
  </si>
  <si>
    <t>主審1名、副審2名、第4審判1名の4名の審判で、試合が運営される。</t>
  </si>
  <si>
    <t>決勝トーナメント当日は試合開始の３０分前までに集合してください。</t>
  </si>
  <si>
    <t>医務</t>
  </si>
  <si>
    <t>アビコ外科成形外科病院　　TEL　04-7184-7321</t>
  </si>
  <si>
    <t>◆日本サッカー協会競技規則による</t>
  </si>
  <si>
    <t>◆全日本少年サッカー大会千葉県大会実施要項による。</t>
  </si>
  <si>
    <t>1）５年生以下の選手による８人制のサッカー。</t>
  </si>
  <si>
    <t>3）下級生のみで構成されたチームの参加は認めない。</t>
  </si>
  <si>
    <t>6）用具チェックは試合開始前に全員実施する。</t>
  </si>
  <si>
    <t>8）決勝　予選リーグ各グループ上位２チームによるトーナメント戦</t>
  </si>
  <si>
    <t>1）選手交代はエントリー選手全員可とし自由交代とする。また、再出場は可とする。</t>
  </si>
  <si>
    <t>2）交代選手は、交代ゾーンからフィールド外に出る。交代要員は、交代ゾーンからフィールドに入り、競技者となる。</t>
  </si>
  <si>
    <t>3）交代は、インプレー中、アウトオブプレー中にかかわらず交代が出来、主審、４審の承認を得る必要はない。</t>
  </si>
  <si>
    <t>9）競技者が退場を命じられた場合、チーム交代要員の中から競技者を補充することはできない。</t>
  </si>
  <si>
    <t>10）累積警告２回は次の試合を出場停止とする。退場の場合は、次の試合を出場停止とする。</t>
  </si>
  <si>
    <t>得点</t>
  </si>
  <si>
    <t>失点</t>
  </si>
  <si>
    <t>10/13－①</t>
  </si>
  <si>
    <t>Ｄ</t>
  </si>
  <si>
    <t>Aブロック</t>
  </si>
  <si>
    <t>Ｄブロック</t>
  </si>
  <si>
    <t>Ｃブロック</t>
  </si>
  <si>
    <t>◆大会役員◆</t>
  </si>
  <si>
    <t>大会会長</t>
  </si>
  <si>
    <t>藤澤 進（我孫子市サッカー協会会長）</t>
  </si>
  <si>
    <t>大会副会長</t>
  </si>
  <si>
    <t>中村 準（我孫子市教育長）</t>
  </si>
  <si>
    <t>星野 栄（NPO法人我孫子市体育協会会長）</t>
  </si>
  <si>
    <t>松下 勤（我孫子ライオンズクラブ会長）</t>
  </si>
  <si>
    <t>金村 茂明（我孫子市サッカー協会副会長）</t>
  </si>
  <si>
    <t>大会顧問</t>
  </si>
  <si>
    <t>秋谷　明（我孫子市サッカー協会顧問）</t>
  </si>
  <si>
    <t>印南 宏（同上）</t>
  </si>
  <si>
    <t>小國 勝男（同上）</t>
  </si>
  <si>
    <t>大会委員長</t>
  </si>
  <si>
    <t>市川 勝彦（我孫子市サッカー協会理事長）</t>
  </si>
  <si>
    <t>大会副委員長</t>
  </si>
  <si>
    <t>佐々木 和彦（同副理事長）</t>
  </si>
  <si>
    <t>大会委員</t>
  </si>
  <si>
    <t>（我孫子市サッカー協会四種各団代表者）</t>
  </si>
  <si>
    <t>吉田 司</t>
  </si>
  <si>
    <t>菅原 浩之</t>
  </si>
  <si>
    <t>今井 滋</t>
  </si>
  <si>
    <t>仲野谷 孝</t>
  </si>
  <si>
    <t>近藤 吉光</t>
  </si>
  <si>
    <t>島村 暢彦</t>
  </si>
  <si>
    <t>川島 孝夫</t>
  </si>
  <si>
    <t>森 典朗</t>
  </si>
  <si>
    <t>松本 治</t>
  </si>
  <si>
    <t>実行委員長</t>
  </si>
  <si>
    <t>小菅 修（我孫子市サッカー協会四種委員長）</t>
  </si>
  <si>
    <t>実行委員</t>
  </si>
  <si>
    <t>（我孫子市サッカー協会四種各団大会実行部員）</t>
  </si>
  <si>
    <t>伊巻 和弥</t>
  </si>
  <si>
    <t>蛯原 利久</t>
  </si>
  <si>
    <t>舟戸 潤一</t>
  </si>
  <si>
    <t>市川 誠</t>
  </si>
  <si>
    <t>吉井 敦彦</t>
  </si>
  <si>
    <t>野口 正浩</t>
  </si>
  <si>
    <t>井上 勉</t>
  </si>
  <si>
    <t>守谷 佳生</t>
  </si>
  <si>
    <t>今村 正博</t>
  </si>
  <si>
    <t>竹田 能啓</t>
  </si>
  <si>
    <t>競技委員長</t>
  </si>
  <si>
    <t>近藤 泰生（我孫子市サッカー協会技術委員長）</t>
  </si>
  <si>
    <t>競技副委員長</t>
  </si>
  <si>
    <t>大島 康孝（同副委員長）</t>
  </si>
  <si>
    <t>小原 裕博（同副委員長）</t>
  </si>
  <si>
    <t>米澤 朋彦（同副委員長）</t>
  </si>
  <si>
    <t>競技委員</t>
  </si>
  <si>
    <t>（我孫子市サッカー協会四種各団技術委員）</t>
  </si>
  <si>
    <t>荒木 慎司</t>
  </si>
  <si>
    <t>菊池 智弘</t>
  </si>
  <si>
    <t>田中 正晃</t>
  </si>
  <si>
    <t>佐藤 謙一</t>
  </si>
  <si>
    <t>福島 常宏</t>
  </si>
  <si>
    <t>松本 要</t>
  </si>
  <si>
    <t>川本 敬一</t>
  </si>
  <si>
    <t>古谷 陽一郎</t>
  </si>
  <si>
    <t>審判委員長</t>
  </si>
  <si>
    <t>石山 健作（我孫子市サッカー協会審判委員長）</t>
  </si>
  <si>
    <t>審判副委員長</t>
  </si>
  <si>
    <t>市ノ瀬 勝治（同副委員長）</t>
  </si>
  <si>
    <t>審判委員</t>
  </si>
  <si>
    <t>（我孫子市サッカー協会四種各団審判委員）</t>
  </si>
  <si>
    <t>鈴木 裕之</t>
  </si>
  <si>
    <t>神埼 賢二</t>
  </si>
  <si>
    <t>小泉 央行</t>
  </si>
  <si>
    <t>檜山 匡俊</t>
  </si>
  <si>
    <t>中西 克行</t>
  </si>
  <si>
    <t>渡辺 和人</t>
  </si>
  <si>
    <t>和田 栄一</t>
  </si>
  <si>
    <t>桑村 憲一</t>
  </si>
  <si>
    <t>福井 康郎</t>
  </si>
  <si>
    <t>小溝 茂</t>
  </si>
  <si>
    <t>大会事務局</t>
  </si>
  <si>
    <t>島村　暢彦</t>
  </si>
  <si>
    <t>090-4243-3711</t>
  </si>
  <si>
    <t>Bブロック</t>
  </si>
  <si>
    <t>Ｂコート</t>
  </si>
  <si>
    <t>Bブロック</t>
  </si>
  <si>
    <t>Ｄ</t>
  </si>
  <si>
    <t>Aブロック</t>
  </si>
  <si>
    <t>Ｃブロック</t>
  </si>
  <si>
    <t>Bブロック</t>
  </si>
  <si>
    <t>Ｄブロック</t>
  </si>
  <si>
    <t>Ａコート</t>
  </si>
  <si>
    <t>Aブロック</t>
  </si>
  <si>
    <t>12/14－⑤</t>
  </si>
  <si>
    <t>12/14－①</t>
  </si>
  <si>
    <t>10/13－⑤</t>
  </si>
  <si>
    <t>10/13－③</t>
  </si>
  <si>
    <t>12/14－③</t>
  </si>
  <si>
    <t>Cブロック</t>
  </si>
  <si>
    <t>12/14－⑥</t>
  </si>
  <si>
    <t>12/14－④</t>
  </si>
  <si>
    <t>10/13－⑥</t>
  </si>
  <si>
    <t>10/13－④</t>
  </si>
  <si>
    <t>12/14－②</t>
  </si>
  <si>
    <t>10/13－②</t>
  </si>
  <si>
    <t>Ａコート</t>
  </si>
  <si>
    <t>12/14－⑤</t>
  </si>
  <si>
    <t>12/14－①</t>
  </si>
  <si>
    <t>10/13－⑤</t>
  </si>
  <si>
    <t>Ａ</t>
  </si>
  <si>
    <t>コ</t>
  </si>
  <si>
    <t>｜</t>
  </si>
  <si>
    <t>ト</t>
  </si>
  <si>
    <t>Ｄブロック</t>
  </si>
  <si>
    <t>Ｂコート</t>
  </si>
  <si>
    <t>12/14－⑥</t>
  </si>
  <si>
    <t>12/14－②</t>
  </si>
  <si>
    <t>10/13－④</t>
  </si>
  <si>
    <t>10/13－⑥</t>
  </si>
  <si>
    <t>12/14－④</t>
  </si>
  <si>
    <t>10/13－②</t>
  </si>
  <si>
    <t>Ｂ</t>
  </si>
  <si>
    <t>Aコート①</t>
  </si>
  <si>
    <t>Aコート②</t>
  </si>
  <si>
    <t>Bコート②</t>
  </si>
  <si>
    <t>　準決勝以降は我孫子市サッカー協会審判委員会で行います。</t>
  </si>
  <si>
    <t>ｲﾝﾀｰﾊﾞﾙ</t>
  </si>
  <si>
    <t>A組</t>
  </si>
  <si>
    <t>勝点</t>
  </si>
  <si>
    <t>得失
点差</t>
  </si>
  <si>
    <t>勝</t>
  </si>
  <si>
    <t>負</t>
  </si>
  <si>
    <t>分</t>
  </si>
  <si>
    <t>順位</t>
  </si>
  <si>
    <t>○</t>
  </si>
  <si>
    <t>△</t>
  </si>
  <si>
    <t>×</t>
  </si>
  <si>
    <t>○</t>
  </si>
  <si>
    <t>－</t>
  </si>
  <si>
    <t>×</t>
  </si>
  <si>
    <t>B組</t>
  </si>
  <si>
    <t>C組</t>
  </si>
  <si>
    <t>－</t>
  </si>
  <si>
    <t>D組</t>
  </si>
  <si>
    <t>優勝</t>
  </si>
  <si>
    <t>準優勝</t>
  </si>
  <si>
    <t>３位</t>
  </si>
  <si>
    <t>４位</t>
  </si>
  <si>
    <t>（決勝トーナメント）我孫子市五本松公園グランド</t>
  </si>
  <si>
    <t>小松　信之</t>
  </si>
  <si>
    <t>090-2739-2151</t>
  </si>
  <si>
    <t>予選リーグ　　　</t>
  </si>
  <si>
    <t>Ａブロック</t>
  </si>
  <si>
    <t>Ｂブロック</t>
  </si>
  <si>
    <t>Ｃブロック</t>
  </si>
  <si>
    <t>Ｄブロック</t>
  </si>
  <si>
    <t>予選リーグ　　　</t>
  </si>
  <si>
    <t>－</t>
  </si>
  <si>
    <t>－</t>
  </si>
  <si>
    <t>－</t>
  </si>
  <si>
    <t>－</t>
  </si>
  <si>
    <t>－</t>
  </si>
  <si>
    <t>－</t>
  </si>
  <si>
    <t>予選リーグ　　</t>
  </si>
  <si>
    <t>（予選）各ブロック主管チームによる指定グランド</t>
  </si>
  <si>
    <t>駐車場の関係上、車での来場は１チームにつき５台以内でお願いします。</t>
  </si>
  <si>
    <t>松下　謙一郎</t>
  </si>
  <si>
    <t>予選リーグは、各主管チームの判断に委ねます。</t>
  </si>
  <si>
    <t>決勝トーナメントは、日程の都合上、原則雨天決行としますが、中止の場合は、午前７時30分までに連絡します。</t>
  </si>
  <si>
    <t>予選リーグ　　　　平成２６年１2月までに終了し、結果を報告すること。</t>
  </si>
  <si>
    <t>　　　主管チームの方は、全戦績の結果（チーム名・勝者・敗者・得点）を期間内迄に報告すること。</t>
  </si>
  <si>
    <t>　　　各ブロックによる総当りリーグ戦で、　主管チームは上記期間内にて全日程を消化すること。　　　　　　　</t>
  </si>
  <si>
    <t>平成２６年度（第２１回）</t>
  </si>
  <si>
    <t>予選の審判は対戦チーム以外の団でお願いします。</t>
  </si>
  <si>
    <t>※開会式は行いません。</t>
  </si>
  <si>
    <t xml:space="preserve">                          ※１０月１２日(日）我孫子河川敷少年サッカー場Ａ・B両面を確保</t>
  </si>
  <si>
    <t>●大会要項</t>
  </si>
  <si>
    <t>大会名</t>
  </si>
  <si>
    <t>主催</t>
  </si>
  <si>
    <t>主管</t>
  </si>
  <si>
    <t>大会期日</t>
  </si>
  <si>
    <t>開催場所</t>
  </si>
  <si>
    <t>参加資格</t>
  </si>
  <si>
    <t>大会規則</t>
  </si>
  <si>
    <t>　＜予選リーグ＞</t>
  </si>
  <si>
    <t>　　　勝ち点方式（勝･･･３　引分･･･１　負･･･０）</t>
  </si>
  <si>
    <t>競技方法</t>
  </si>
  <si>
    <t>4）メンバー表（様式は任意）を本部用／相手チーム用／審判用として３枚用意し、本部に提出のこと。</t>
  </si>
  <si>
    <t>5）試合成立の競技者の人数は６人とする。</t>
  </si>
  <si>
    <t>交代枠</t>
  </si>
  <si>
    <t>表彰</t>
  </si>
  <si>
    <t>３位:賞状、メダル１２個</t>
  </si>
  <si>
    <t>参加費用</t>
  </si>
  <si>
    <t>審判</t>
  </si>
  <si>
    <t>その他</t>
  </si>
  <si>
    <t>●集合</t>
  </si>
  <si>
    <t>●開会式</t>
  </si>
  <si>
    <t>●閉会式</t>
  </si>
  <si>
    <t>場所　</t>
  </si>
  <si>
    <t>日時　</t>
  </si>
  <si>
    <t>式次第　</t>
  </si>
  <si>
    <t>第２１回我孫子市サッカー協会会長杯少年サッカー大会</t>
  </si>
  <si>
    <t>　　　　　　　　　　　期間：平成２６年9月１日～平成２６年１２月３１日</t>
  </si>
  <si>
    <t>予選リーグ　　　　　各ブロック主管チームによる指定グランド</t>
  </si>
  <si>
    <t>　　　同点の場合は、①得失点差、②総得点、③直接対戦成績、④ＰＫ戦(3名、決着しない場合はｻﾄﾞﾝﾃﾞｽ）　の順で決定する</t>
  </si>
  <si>
    <t>2）チーム構成は各試合　指導者3名以内、選手1２名以内とする。尚、１３名以上の場合は複数チーム出場可</t>
  </si>
  <si>
    <t>7）予選　１ブロック４or５チームによるリーグ戦（４ブロック）</t>
  </si>
  <si>
    <t>　　　　　 主管チームはブロックごとの立候補又は抽選にて選出する。</t>
  </si>
  <si>
    <t>優勝:賞状、優勝杯(持ち回り) 、レプリカ、メダル１２個</t>
  </si>
  <si>
    <t>準優勝:賞状、楯(持ち回り)、レプリカ、メダル１２個</t>
  </si>
  <si>
    <t>つくし野SC</t>
  </si>
  <si>
    <t>FCアミスター</t>
  </si>
  <si>
    <t>湖北台西SSS</t>
  </si>
  <si>
    <t>三小キッカーズ</t>
  </si>
  <si>
    <t>イレブンジュニアFC</t>
  </si>
  <si>
    <t>新木やまとSSS</t>
  </si>
  <si>
    <t>高野山SSS(B)</t>
  </si>
  <si>
    <t>つくし野SC（C）</t>
  </si>
  <si>
    <t>湖北台クラブ</t>
  </si>
  <si>
    <t>高野山SSS</t>
  </si>
  <si>
    <t>隼SC</t>
  </si>
  <si>
    <t>イレブンジュニアFC(B)</t>
  </si>
  <si>
    <t>三小キッカーズ(B)</t>
  </si>
  <si>
    <t>翼SC</t>
  </si>
  <si>
    <t>布佐少年SC</t>
  </si>
  <si>
    <t>湖北台クラブ(B)</t>
  </si>
  <si>
    <t>Ａブロック</t>
  </si>
  <si>
    <t>Ｂブロック</t>
  </si>
  <si>
    <t>Ｃブロック</t>
  </si>
  <si>
    <t>Ｄブロック</t>
  </si>
  <si>
    <t>翼SC（B）</t>
  </si>
  <si>
    <t>つくし野SC（B）</t>
  </si>
  <si>
    <t>★主管チーム</t>
  </si>
  <si>
    <t>予選主管チーム</t>
  </si>
  <si>
    <t>－</t>
  </si>
  <si>
    <t>ー</t>
  </si>
  <si>
    <t>－</t>
  </si>
  <si>
    <t>－</t>
  </si>
  <si>
    <t>－</t>
  </si>
  <si>
    <t>－</t>
  </si>
  <si>
    <t>－</t>
  </si>
  <si>
    <t>－</t>
  </si>
  <si>
    <t>○</t>
  </si>
  <si>
    <t>△</t>
  </si>
  <si>
    <t>×</t>
  </si>
  <si>
    <t>○</t>
  </si>
  <si>
    <t>○</t>
  </si>
  <si>
    <t>－</t>
  </si>
  <si>
    <t>×</t>
  </si>
  <si>
    <t>×</t>
  </si>
  <si>
    <t>○</t>
  </si>
  <si>
    <t>○</t>
  </si>
  <si>
    <t>△</t>
  </si>
  <si>
    <t>×</t>
  </si>
  <si>
    <t>×</t>
  </si>
  <si>
    <t>×</t>
  </si>
  <si>
    <t>－</t>
  </si>
  <si>
    <t>○</t>
  </si>
  <si>
    <t>△</t>
  </si>
  <si>
    <t>×</t>
  </si>
  <si>
    <t>＊＊＊</t>
  </si>
  <si>
    <t>＊＊＊</t>
  </si>
  <si>
    <t>＊＊＊</t>
  </si>
  <si>
    <t>＊＊＊</t>
  </si>
  <si>
    <t>＊＊＊</t>
  </si>
  <si>
    <t>渡邉 一彦　</t>
  </si>
  <si>
    <t>池田 勧</t>
  </si>
  <si>
    <t>佐藤 伸祐</t>
  </si>
  <si>
    <t>グランド</t>
  </si>
  <si>
    <t>根戸小</t>
  </si>
  <si>
    <t>我孫子河川敷</t>
  </si>
  <si>
    <t>取手河川敷</t>
  </si>
  <si>
    <t>【予選リーグ】　　　 　平成２６年９月１日～平成２６年１２月３１日</t>
  </si>
  <si>
    <t>Ｃ2</t>
  </si>
  <si>
    <t>Ｄ1</t>
  </si>
  <si>
    <t>Ｂ2</t>
  </si>
  <si>
    <t>Ｃ1</t>
  </si>
  <si>
    <t>Ａ2</t>
  </si>
  <si>
    <t>Ｄ2</t>
  </si>
  <si>
    <t>Ｂ1</t>
  </si>
  <si>
    <t>湖北台クラブ(A)</t>
  </si>
  <si>
    <t>三小キッカーズ(A)</t>
  </si>
  <si>
    <t>つくし野SC（C）</t>
  </si>
  <si>
    <t>翼SC(A)</t>
  </si>
  <si>
    <t>イレブンジュニアFC</t>
  </si>
  <si>
    <t>湖北台クラブ</t>
  </si>
  <si>
    <t>翼SC</t>
  </si>
  <si>
    <t>つくし野SC</t>
  </si>
  <si>
    <r>
      <t>１チームにつき５,０００円</t>
    </r>
    <r>
      <rPr>
        <sz val="10"/>
        <color indexed="10"/>
        <rFont val="ＭＳ Ｐゴシック"/>
        <family val="3"/>
      </rPr>
      <t>　</t>
    </r>
  </si>
  <si>
    <t>協会長杯2014　予選リーグ進捗表　　　</t>
  </si>
  <si>
    <r>
      <t>※黄色欄、次回試合予定日　　</t>
    </r>
    <r>
      <rPr>
        <sz val="11"/>
        <color indexed="10"/>
        <rFont val="ＭＳ Ｐゴシック"/>
        <family val="3"/>
      </rPr>
      <t>※青色欄、決勝トーナメント進出チーム</t>
    </r>
  </si>
  <si>
    <t>※雨天グランド使用不可、順延の場合、主管チームの一存で大きく変更有り</t>
  </si>
  <si>
    <t>つくし野SC　小松</t>
  </si>
  <si>
    <t>勝点</t>
  </si>
  <si>
    <t>順位</t>
  </si>
  <si>
    <t>○
８－０
（9/15五本松）</t>
  </si>
  <si>
    <t>○
１８－１
（9/15五本松）</t>
  </si>
  <si>
    <t>○
１１－０
（10/18我河川敷）</t>
  </si>
  <si>
    <t>×
０－８
（9/15五本松）</t>
  </si>
  <si>
    <t>○
１－０
（10/19我河川敷）</t>
  </si>
  <si>
    <t>○
２－０
（10/19我河川敷）</t>
  </si>
  <si>
    <t>×
１－１８
（9/15五本松）</t>
  </si>
  <si>
    <t>×
０－１
（10/19我河川敷）</t>
  </si>
  <si>
    <t>×
１－２
（10/18我河川敷）</t>
  </si>
  <si>
    <t>×
０－１１
（10/18我河川敷）</t>
  </si>
  <si>
    <t>×
０－２
（10/19我河川敷）</t>
  </si>
  <si>
    <t>○
２－１
（10/18我河川敷）</t>
  </si>
  <si>
    <t>(☆主管）
湖北台クラブ(A)</t>
  </si>
  <si>
    <t>○
６－０
（10/25湖北台東小）</t>
  </si>
  <si>
    <t>○
２２－０
（10/25湖北台東小）</t>
  </si>
  <si>
    <t>○
６－０
（11/1湖北台東小）</t>
  </si>
  <si>
    <t>○
６－１
（11/16我河川敷）</t>
  </si>
  <si>
    <t>○
１１－１
（11/16我河川敷）</t>
  </si>
  <si>
    <t>×
０－６
（10/25湖北台東小）</t>
  </si>
  <si>
    <t>×
１－６
（11/16我河川敷）</t>
  </si>
  <si>
    <t>○
５－０
（10/25湖北台東小）</t>
  </si>
  <si>
    <t>○
１－０
（11/16我河川敷）</t>
  </si>
  <si>
    <t>×
０－２２
（10/25湖北台東小）</t>
  </si>
  <si>
    <t>×
１－１１
（11/16我河川敷）</t>
  </si>
  <si>
    <t>×
０－５
（10/25湖北台東小）</t>
  </si>
  <si>
    <t>×
１－４
（11/16我河川敷）</t>
  </si>
  <si>
    <t>×
０－６
（11/1湖北台東小）</t>
  </si>
  <si>
    <t>×
０－１
（11/16我河川敷）</t>
  </si>
  <si>
    <t>○
４－１
（11/16我河川敷）</t>
  </si>
  <si>
    <t>○
10－1
（9/13二小）</t>
  </si>
  <si>
    <t>○
３－1
（10/11二小）</t>
  </si>
  <si>
    <t>○
７－１
（9/27二小）</t>
  </si>
  <si>
    <t>○
１０－０
（9/27二小）</t>
  </si>
  <si>
    <t>(☆主管）
イレブンジュニアFC(A)</t>
  </si>
  <si>
    <t>×
1－10
（9/13二小）</t>
  </si>
  <si>
    <t>×
０－１０
（10/25二小）</t>
  </si>
  <si>
    <t>×
２－３
（10/11二小）</t>
  </si>
  <si>
    <t>○
５－３
（11/3二小）</t>
  </si>
  <si>
    <t>×
1-３
（10/11二小）</t>
  </si>
  <si>
    <t>○
１０－０
（10/25二小）</t>
  </si>
  <si>
    <t>○
１０－３
（10/11二小）</t>
  </si>
  <si>
    <t>○
７－２
（11/3二小）</t>
  </si>
  <si>
    <t>×
１－７
（9/27二小）</t>
  </si>
  <si>
    <t>○
３－２
（10/11二小）</t>
  </si>
  <si>
    <t>×
３－１０
（10/11二小）</t>
  </si>
  <si>
    <t>○
２－０
（9/27二小）</t>
  </si>
  <si>
    <t>×
０－１０
（9/27二小）</t>
  </si>
  <si>
    <t>×
３－５
（11/3二小）</t>
  </si>
  <si>
    <t>×
２－７
（11/3二小）</t>
  </si>
  <si>
    <t>×
０－２
（9/27二小）</t>
  </si>
  <si>
    <t>(☆主管）
翼SC(A)</t>
  </si>
  <si>
    <t>×
１－２
（11/9五本松）</t>
  </si>
  <si>
    <t>○
６－１
（11/22川村学園）</t>
  </si>
  <si>
    <t>○
２－１
（11/9五本松）</t>
  </si>
  <si>
    <t>○
２－０
（10/18我河川敷）</t>
  </si>
  <si>
    <t>○
３－２
（11/9五本松）</t>
  </si>
  <si>
    <t>×
１－６
（11/22川村学園）</t>
  </si>
  <si>
    <t>×
０－２
（10/18我河川敷）</t>
  </si>
  <si>
    <t>△
０－０
（10/18我河川敷）</t>
  </si>
  <si>
    <t>×
２－３
（11/9五本松）</t>
  </si>
  <si>
    <t>チーム名</t>
  </si>
  <si>
    <t>予選勝点</t>
  </si>
  <si>
    <t>予選得点</t>
  </si>
  <si>
    <t>予選失点</t>
  </si>
  <si>
    <t>得失点差</t>
  </si>
  <si>
    <t>Ａブロック１位</t>
  </si>
  <si>
    <t>つくし野SC（A）</t>
  </si>
  <si>
    <t>Ａブロック２位</t>
  </si>
  <si>
    <t>Ｃブロック１位</t>
  </si>
  <si>
    <t>Ｃブロック２位</t>
  </si>
  <si>
    <t>Ｂブロック１位</t>
  </si>
  <si>
    <t>Ｂブロック２位</t>
  </si>
  <si>
    <t>＋20</t>
  </si>
  <si>
    <t>Ｄブロック１位</t>
  </si>
  <si>
    <t>＋４</t>
  </si>
  <si>
    <t>Ｄブロック２位</t>
  </si>
  <si>
    <t>+５</t>
  </si>
  <si>
    <t>Ａ1</t>
  </si>
  <si>
    <t>Ａ1</t>
  </si>
  <si>
    <t>つくし野ＳＣ（Ａ）</t>
  </si>
  <si>
    <t>布佐少年ＳＣ</t>
  </si>
  <si>
    <t>新木やまとＳＳＳ</t>
  </si>
  <si>
    <t>ＦＣアミスター</t>
  </si>
  <si>
    <t>翼ＳＣ（Ａ）</t>
  </si>
  <si>
    <t>三小キッカーズ（Ａ）</t>
  </si>
  <si>
    <t>①</t>
  </si>
  <si>
    <t>④</t>
  </si>
  <si>
    <t>平成２７年 ２月 11日（水・祝）　試合終了後</t>
  </si>
  <si>
    <r>
      <t>Aブロック</t>
    </r>
    <r>
      <rPr>
        <b/>
        <sz val="11"/>
        <color indexed="10"/>
        <rFont val="ＭＳ Ｐゴシック"/>
        <family val="3"/>
      </rPr>
      <t>※全日程終了</t>
    </r>
  </si>
  <si>
    <t>(☆主管)
つくし野SC</t>
  </si>
  <si>
    <t>＊＊＊</t>
  </si>
  <si>
    <t>＊＊＊</t>
  </si>
  <si>
    <t>湖北台西SSS</t>
  </si>
  <si>
    <t>＊＊＊</t>
  </si>
  <si>
    <t>隼SC</t>
  </si>
  <si>
    <t>イレブンジュニアFC(B)</t>
  </si>
  <si>
    <t>＊＊＊</t>
  </si>
  <si>
    <r>
      <t>Bブロック</t>
    </r>
    <r>
      <rPr>
        <b/>
        <sz val="11"/>
        <color indexed="10"/>
        <rFont val="ＭＳ Ｐゴシック"/>
        <family val="3"/>
      </rPr>
      <t>※全日程終了</t>
    </r>
  </si>
  <si>
    <t>三小キッカーズ(A)</t>
  </si>
  <si>
    <t>＊＊＊</t>
  </si>
  <si>
    <t>高野山SSS(B)</t>
  </si>
  <si>
    <t>＊＊＊</t>
  </si>
  <si>
    <t>つくし野SC（C）</t>
  </si>
  <si>
    <t>Ｄブロック</t>
  </si>
  <si>
    <t>布佐少年SC</t>
  </si>
  <si>
    <t>つくし野SC（B）</t>
  </si>
  <si>
    <t>湖北台クラブ(B)</t>
  </si>
  <si>
    <t>＋36</t>
  </si>
  <si>
    <t>FCアミスター</t>
  </si>
  <si>
    <t>－5</t>
  </si>
  <si>
    <t>翼SC(A)</t>
  </si>
  <si>
    <t>Ｃ2</t>
  </si>
  <si>
    <t>Ｄ1</t>
  </si>
  <si>
    <t>Bコート①</t>
  </si>
  <si>
    <t>Ｂ2</t>
  </si>
  <si>
    <t>Ｃ1</t>
  </si>
  <si>
    <t>Ａ2</t>
  </si>
  <si>
    <t>Ｂ1</t>
  </si>
  <si>
    <t>○
３－０
（12/21湖北台東小）</t>
  </si>
  <si>
    <t>×
0－３
（12/21湖北台東小）</t>
  </si>
  <si>
    <t>○
３－０
（12/２１我河川敷）</t>
  </si>
  <si>
    <t>×
０－３
（12/２１我河川敷）</t>
  </si>
  <si>
    <t>湖北台クラブ（Ａ）</t>
  </si>
  <si>
    <t>高野山ＳＳＳ</t>
  </si>
  <si>
    <t>＋27</t>
  </si>
  <si>
    <t>＋３７</t>
  </si>
  <si>
    <t>＋１５</t>
  </si>
  <si>
    <r>
      <rPr>
        <b/>
        <sz val="6"/>
        <color indexed="8"/>
        <rFont val="ＭＳ Ｐゴシック"/>
        <family val="3"/>
      </rPr>
      <t>平成26年9月20日現在（※22日Cブロック記載）9月27日現在'10月12日現在'10月21日現在’10月27日現在’11月6日現在’11月10日現在'11月18日現在</t>
    </r>
    <r>
      <rPr>
        <b/>
        <sz val="6"/>
        <color indexed="8"/>
        <rFont val="ＭＳ Ｐゴシック"/>
        <family val="3"/>
      </rPr>
      <t>'12月１日現在’</t>
    </r>
    <r>
      <rPr>
        <b/>
        <sz val="10"/>
        <color indexed="10"/>
        <rFont val="ＭＳ Ｐゴシック"/>
        <family val="3"/>
      </rPr>
      <t>１２月２４日最終</t>
    </r>
  </si>
  <si>
    <t>川村学園グランド</t>
  </si>
  <si>
    <t>②</t>
  </si>
  <si>
    <t>③</t>
  </si>
  <si>
    <t>高野山ＳＳＳ</t>
  </si>
  <si>
    <r>
      <t xml:space="preserve">【決勝トーナメント】　 </t>
    </r>
    <r>
      <rPr>
        <sz val="14"/>
        <color indexed="10"/>
        <rFont val="ＭＳ Ｐゴシック"/>
        <family val="3"/>
      </rPr>
      <t>平成２７年　２月１１日（水・祝）</t>
    </r>
    <r>
      <rPr>
        <sz val="14"/>
        <color indexed="8"/>
        <rFont val="ＭＳ Ｐゴシック"/>
        <family val="3"/>
      </rPr>
      <t>　</t>
    </r>
  </si>
  <si>
    <t>　　　　　予備日　   　平成２７年　２月２８日（土）　</t>
  </si>
  <si>
    <t>　　　　　　　 平成２７年　３月７日（土）　</t>
  </si>
  <si>
    <t>決勝トーナメント　平成２７年　２月１１日（水・祝） 五本松グランド</t>
  </si>
  <si>
    <t>　　　　　　　　　　予備日：平成２７年　２月２８日（土） 川村学園グランド</t>
  </si>
  <si>
    <t>　　　　　　　　　　　　　　 ：平成２７年　3月   7日（土） 川村学園グランド</t>
  </si>
  <si>
    <t>決勝トーナメント　平成２７年２月１１日（水・祝）  五本松運動広場</t>
  </si>
  <si>
    <t>　　　　　　　　　　　予備日： ２月２８日（土）　川村学園グランド</t>
  </si>
  <si>
    <t>　 　　　　　　　　　　　　　 ： ３月　７日（土）　川村学園グランド</t>
  </si>
  <si>
    <t>スケジュール</t>
  </si>
  <si>
    <t>３位決定戦</t>
  </si>
  <si>
    <t>決勝</t>
  </si>
  <si>
    <t>ｲﾝﾀｰﾊﾞﾙ</t>
  </si>
  <si>
    <t>ｲﾝﾀｰﾊﾞﾙ</t>
  </si>
  <si>
    <t>準決勝</t>
  </si>
  <si>
    <t>準々決勝</t>
  </si>
  <si>
    <t>①</t>
  </si>
  <si>
    <t>②</t>
  </si>
  <si>
    <t>③</t>
  </si>
  <si>
    <t>⑥</t>
  </si>
  <si>
    <t>⑦</t>
  </si>
  <si>
    <r>
      <rPr>
        <b/>
        <sz val="11"/>
        <rFont val="ＭＳ Ｐゴシック"/>
        <family val="3"/>
      </rPr>
      <t>0</t>
    </r>
    <r>
      <rPr>
        <sz val="11"/>
        <rFont val="ＭＳ Ｐゴシック"/>
        <family val="3"/>
      </rPr>
      <t>　　　　　　⑤</t>
    </r>
  </si>
  <si>
    <t>　第１試合は第3試合の両者チーム、第２試合は第1試合の両者、第３試合は第2試合の両者とします。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</si>
</sst>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#&quot;分&quot;"/>
    <numFmt numFmtId="181" formatCode="&quot;△&quot;\ #,##0;&quot;▲&quot;\ #,##0"/>
  </numFmts>
  <fonts count="59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8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6"/>
      <color indexed="8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28"/>
      <color indexed="8"/>
      <name val="ＭＳ Ｐゴシック"/>
      <family val="3"/>
    </font>
    <font>
      <b/>
      <sz val="9"/>
      <color indexed="10"/>
      <name val="Calibri"/>
      <family val="2"/>
    </font>
    <font>
      <b/>
      <sz val="9"/>
      <color indexed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ゴシック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28"/>
      <color theme="1"/>
      <name val="ＭＳ Ｐゴシック"/>
      <family val="3"/>
    </font>
    <font>
      <sz val="14"/>
      <color theme="1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Trellis"/>
    </fill>
    <fill>
      <patternFill patternType="solid">
        <fgColor rgb="FF00B0F0"/>
        <bgColor indexed="64"/>
      </patternFill>
    </fill>
    <fill>
      <patternFill patternType="lightTrellis">
        <bgColor rgb="FF00B0F0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62">
      <alignment vertical="center"/>
      <protection/>
    </xf>
    <xf numFmtId="0" fontId="4" fillId="0" borderId="0" xfId="62" applyAlignment="1">
      <alignment horizontal="center" vertical="center"/>
      <protection/>
    </xf>
    <xf numFmtId="0" fontId="4" fillId="0" borderId="0" xfId="62" applyAlignment="1">
      <alignment horizontal="left"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11" xfId="62" applyBorder="1" applyAlignment="1">
      <alignment horizontal="center" vertical="center"/>
      <protection/>
    </xf>
    <xf numFmtId="0" fontId="4" fillId="0" borderId="0" xfId="62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/>
      <protection/>
    </xf>
    <xf numFmtId="20" fontId="4" fillId="0" borderId="0" xfId="62" applyNumberFormat="1" applyBorder="1" applyAlignment="1">
      <alignment horizontal="center" vertical="center"/>
      <protection/>
    </xf>
    <xf numFmtId="0" fontId="4" fillId="0" borderId="0" xfId="62" applyFont="1" applyAlignment="1">
      <alignment horizontal="left" vertical="center"/>
      <protection/>
    </xf>
    <xf numFmtId="0" fontId="4" fillId="24" borderId="0" xfId="62" applyFont="1" applyFill="1">
      <alignment vertical="center"/>
      <protection/>
    </xf>
    <xf numFmtId="0" fontId="4" fillId="24" borderId="0" xfId="62" applyFont="1" applyFill="1" applyAlignment="1">
      <alignment horizontal="right" vertical="center"/>
      <protection/>
    </xf>
    <xf numFmtId="0" fontId="4" fillId="24" borderId="12" xfId="62" applyFont="1" applyFill="1" applyBorder="1" applyAlignment="1">
      <alignment horizontal="right" vertical="center"/>
      <protection/>
    </xf>
    <xf numFmtId="0" fontId="4" fillId="24" borderId="13" xfId="62" applyFont="1" applyFill="1" applyBorder="1" applyAlignment="1">
      <alignment horizontal="right" vertical="center"/>
      <protection/>
    </xf>
    <xf numFmtId="0" fontId="7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14" fillId="0" borderId="0" xfId="62" applyFont="1" applyAlignment="1">
      <alignment horizontal="lef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25" borderId="11" xfId="62" applyFont="1" applyFill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 shrinkToFit="1"/>
      <protection/>
    </xf>
    <xf numFmtId="0" fontId="4" fillId="0" borderId="14" xfId="62" applyFont="1" applyBorder="1" applyAlignment="1">
      <alignment horizontal="left" vertical="center" textRotation="255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Font="1" applyBorder="1" applyAlignment="1">
      <alignment horizontal="center" vertical="center"/>
      <protection/>
    </xf>
    <xf numFmtId="0" fontId="4" fillId="24" borderId="15" xfId="62" applyFont="1" applyFill="1" applyBorder="1" applyAlignment="1">
      <alignment horizontal="right" vertical="center"/>
      <protection/>
    </xf>
    <xf numFmtId="20" fontId="4" fillId="0" borderId="0" xfId="62" applyNumberFormat="1" applyFont="1" applyBorder="1" applyAlignment="1">
      <alignment horizontal="center"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7" xfId="62" applyFont="1" applyBorder="1" applyAlignment="1">
      <alignment vertical="center"/>
      <protection/>
    </xf>
    <xf numFmtId="20" fontId="4" fillId="0" borderId="11" xfId="62" applyNumberFormat="1" applyFont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4" fillId="0" borderId="0" xfId="62" applyFont="1">
      <alignment vertical="center"/>
      <protection/>
    </xf>
    <xf numFmtId="20" fontId="4" fillId="0" borderId="0" xfId="62" applyNumberFormat="1" applyFont="1">
      <alignment vertical="center"/>
      <protection/>
    </xf>
    <xf numFmtId="20" fontId="4" fillId="0" borderId="11" xfId="62" applyNumberFormat="1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20" fontId="4" fillId="0" borderId="11" xfId="62" applyNumberFormat="1" applyFont="1" applyFill="1" applyBorder="1" applyAlignment="1">
      <alignment horizontal="center" vertical="center" shrinkToFit="1"/>
      <protection/>
    </xf>
    <xf numFmtId="20" fontId="23" fillId="0" borderId="0" xfId="44" applyNumberFormat="1" applyFont="1" applyBorder="1" applyAlignment="1">
      <alignment horizontal="center" vertical="center"/>
    </xf>
    <xf numFmtId="0" fontId="4" fillId="0" borderId="0" xfId="62" applyFont="1" applyBorder="1" applyAlignment="1">
      <alignment vertical="center" textRotation="255"/>
      <protection/>
    </xf>
    <xf numFmtId="0" fontId="4" fillId="0" borderId="0" xfId="62" applyFont="1" applyAlignment="1">
      <alignment vertical="center"/>
      <protection/>
    </xf>
    <xf numFmtId="0" fontId="4" fillId="0" borderId="11" xfId="62" applyFont="1" applyBorder="1" applyAlignment="1">
      <alignment vertical="center" shrinkToFit="1"/>
      <protection/>
    </xf>
    <xf numFmtId="20" fontId="4" fillId="0" borderId="0" xfId="62" applyNumberFormat="1" applyFont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20" fontId="4" fillId="0" borderId="0" xfId="62" applyNumberFormat="1" applyFont="1" applyBorder="1" applyAlignment="1">
      <alignment vertical="center"/>
      <protection/>
    </xf>
    <xf numFmtId="0" fontId="4" fillId="0" borderId="18" xfId="62" applyFont="1" applyBorder="1" applyAlignment="1">
      <alignment horizontal="left" vertical="center" textRotation="255"/>
      <protection/>
    </xf>
    <xf numFmtId="0" fontId="4" fillId="0" borderId="19" xfId="62" applyFont="1" applyBorder="1" applyAlignment="1">
      <alignment horizontal="left" vertical="center" textRotation="255"/>
      <protection/>
    </xf>
    <xf numFmtId="0" fontId="4" fillId="0" borderId="0" xfId="62" applyFont="1" applyBorder="1" applyAlignment="1">
      <alignment horizontal="left" vertical="center" textRotation="255"/>
      <protection/>
    </xf>
    <xf numFmtId="20" fontId="4" fillId="24" borderId="15" xfId="62" applyNumberFormat="1" applyFont="1" applyFill="1" applyBorder="1" applyAlignment="1">
      <alignment horizontal="right" vertical="center"/>
      <protection/>
    </xf>
    <xf numFmtId="0" fontId="4" fillId="24" borderId="20" xfId="62" applyFont="1" applyFill="1" applyBorder="1">
      <alignment vertical="center"/>
      <protection/>
    </xf>
    <xf numFmtId="0" fontId="4" fillId="24" borderId="21" xfId="62" applyFont="1" applyFill="1" applyBorder="1">
      <alignment vertical="center"/>
      <protection/>
    </xf>
    <xf numFmtId="0" fontId="4" fillId="24" borderId="0" xfId="62" applyFont="1" applyFill="1" applyBorder="1" applyAlignment="1">
      <alignment horizontal="right" vertical="center"/>
      <protection/>
    </xf>
    <xf numFmtId="0" fontId="26" fillId="24" borderId="0" xfId="63" applyFont="1" applyFill="1" applyAlignment="1">
      <alignment vertical="top"/>
      <protection/>
    </xf>
    <xf numFmtId="0" fontId="4" fillId="24" borderId="11" xfId="62" applyFont="1" applyFill="1" applyBorder="1" applyAlignment="1">
      <alignment horizontal="center" vertical="center"/>
      <protection/>
    </xf>
    <xf numFmtId="0" fontId="7" fillId="24" borderId="0" xfId="62" applyFont="1" applyFill="1">
      <alignment vertical="center"/>
      <protection/>
    </xf>
    <xf numFmtId="20" fontId="4" fillId="24" borderId="11" xfId="62" applyNumberFormat="1" applyFont="1" applyFill="1" applyBorder="1" applyAlignment="1">
      <alignment horizontal="center" vertical="center"/>
      <protection/>
    </xf>
    <xf numFmtId="0" fontId="4" fillId="24" borderId="11" xfId="62" applyFont="1" applyFill="1" applyBorder="1" applyAlignment="1">
      <alignment horizontal="right" vertical="center"/>
      <protection/>
    </xf>
    <xf numFmtId="0" fontId="25" fillId="0" borderId="0" xfId="62" applyFont="1" applyBorder="1" applyAlignment="1">
      <alignment horizontal="left" vertical="center"/>
      <protection/>
    </xf>
    <xf numFmtId="20" fontId="4" fillId="0" borderId="11" xfId="62" applyNumberFormat="1" applyFont="1" applyFill="1" applyBorder="1" applyAlignment="1">
      <alignment horizontal="center" vertical="center"/>
      <protection/>
    </xf>
    <xf numFmtId="0" fontId="7" fillId="0" borderId="0" xfId="62" applyFont="1" applyAlignment="1">
      <alignment horizontal="left" vertical="center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24" borderId="0" xfId="62" applyFont="1" applyFill="1">
      <alignment vertical="center"/>
      <protection/>
    </xf>
    <xf numFmtId="0" fontId="29" fillId="24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0" fontId="29" fillId="24" borderId="11" xfId="62" applyFont="1" applyFill="1" applyBorder="1" applyAlignment="1">
      <alignment horizontal="center" vertical="center"/>
      <protection/>
    </xf>
    <xf numFmtId="0" fontId="4" fillId="0" borderId="12" xfId="62" applyFont="1" applyBorder="1" applyAlignment="1">
      <alignment vertical="center" textRotation="255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2" xfId="62" applyBorder="1" applyAlignment="1">
      <alignment vertical="center" textRotation="255"/>
      <protection/>
    </xf>
    <xf numFmtId="0" fontId="4" fillId="0" borderId="17" xfId="62" applyBorder="1" applyAlignment="1">
      <alignment horizontal="left" vertical="center"/>
      <protection/>
    </xf>
    <xf numFmtId="0" fontId="4" fillId="0" borderId="17" xfId="62" applyBorder="1" applyAlignment="1">
      <alignment horizontal="center" vertical="center" textRotation="255"/>
      <protection/>
    </xf>
    <xf numFmtId="0" fontId="4" fillId="26" borderId="11" xfId="62" applyFont="1" applyFill="1" applyBorder="1" applyAlignment="1">
      <alignment horizontal="center" vertical="center"/>
      <protection/>
    </xf>
    <xf numFmtId="20" fontId="4" fillId="26" borderId="11" xfId="62" applyNumberFormat="1" applyFont="1" applyFill="1" applyBorder="1" applyAlignment="1">
      <alignment horizontal="center" vertical="center"/>
      <protection/>
    </xf>
    <xf numFmtId="0" fontId="4" fillId="26" borderId="0" xfId="62" applyFont="1" applyFill="1" applyAlignment="1">
      <alignment horizontal="center" vertical="center"/>
      <protection/>
    </xf>
    <xf numFmtId="0" fontId="4" fillId="26" borderId="11" xfId="62" applyFont="1" applyFill="1" applyBorder="1" applyAlignment="1">
      <alignment horizontal="center" vertical="center" shrinkToFit="1"/>
      <protection/>
    </xf>
    <xf numFmtId="20" fontId="4" fillId="26" borderId="0" xfId="62" applyNumberFormat="1" applyFont="1" applyFill="1" applyBorder="1" applyAlignment="1">
      <alignment horizontal="center" vertical="center"/>
      <protection/>
    </xf>
    <xf numFmtId="0" fontId="4" fillId="26" borderId="0" xfId="62" applyFont="1" applyFill="1" applyBorder="1" applyAlignment="1">
      <alignment horizontal="center" vertical="center"/>
      <protection/>
    </xf>
    <xf numFmtId="0" fontId="29" fillId="0" borderId="2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26" borderId="24" xfId="0" applyFill="1" applyBorder="1" applyAlignment="1">
      <alignment vertical="center" shrinkToFit="1"/>
    </xf>
    <xf numFmtId="20" fontId="4" fillId="0" borderId="10" xfId="62" applyNumberFormat="1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left" vertical="center"/>
      <protection/>
    </xf>
    <xf numFmtId="20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5" fillId="0" borderId="0" xfId="62" applyFont="1" applyBorder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45" fillId="0" borderId="11" xfId="62" applyFont="1" applyBorder="1" applyAlignment="1">
      <alignment vertical="center"/>
      <protection/>
    </xf>
    <xf numFmtId="0" fontId="0" fillId="27" borderId="22" xfId="0" applyFill="1" applyBorder="1" applyAlignment="1">
      <alignment vertical="center" shrinkToFit="1"/>
    </xf>
    <xf numFmtId="0" fontId="0" fillId="26" borderId="24" xfId="0" applyFill="1" applyBorder="1" applyAlignment="1">
      <alignment vertical="center"/>
    </xf>
    <xf numFmtId="0" fontId="0" fillId="26" borderId="25" xfId="0" applyFill="1" applyBorder="1" applyAlignment="1">
      <alignment vertical="center" shrinkToFit="1"/>
    </xf>
    <xf numFmtId="0" fontId="0" fillId="27" borderId="26" xfId="0" applyFill="1" applyBorder="1" applyAlignment="1">
      <alignment vertical="center" shrinkToFit="1"/>
    </xf>
    <xf numFmtId="0" fontId="0" fillId="27" borderId="25" xfId="0" applyFill="1" applyBorder="1" applyAlignment="1">
      <alignment vertical="center" shrinkToFit="1"/>
    </xf>
    <xf numFmtId="0" fontId="0" fillId="26" borderId="26" xfId="0" applyFill="1" applyBorder="1" applyAlignment="1">
      <alignment vertical="center" shrinkToFit="1"/>
    </xf>
    <xf numFmtId="0" fontId="0" fillId="26" borderId="27" xfId="0" applyFill="1" applyBorder="1" applyAlignment="1">
      <alignment vertical="center" shrinkToFit="1"/>
    </xf>
    <xf numFmtId="0" fontId="0" fillId="26" borderId="22" xfId="0" applyFill="1" applyBorder="1" applyAlignment="1">
      <alignment vertical="center" shrinkToFit="1"/>
    </xf>
    <xf numFmtId="0" fontId="0" fillId="27" borderId="27" xfId="0" applyFill="1" applyBorder="1" applyAlignment="1">
      <alignment vertical="center" shrinkToFit="1"/>
    </xf>
    <xf numFmtId="0" fontId="0" fillId="27" borderId="24" xfId="0" applyFill="1" applyBorder="1" applyAlignment="1">
      <alignment vertical="center" shrinkToFit="1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Fill="1" applyAlignment="1">
      <alignment vertical="center" wrapText="1"/>
    </xf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vertical="center" wrapText="1"/>
    </xf>
    <xf numFmtId="49" fontId="26" fillId="0" borderId="0" xfId="0" applyNumberFormat="1" applyFont="1" applyFill="1" applyAlignment="1">
      <alignment horizontal="left" vertical="center" wrapText="1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Fill="1" applyAlignment="1">
      <alignment vertical="center" wrapText="1"/>
    </xf>
    <xf numFmtId="0" fontId="4" fillId="26" borderId="11" xfId="62" applyFont="1" applyFill="1" applyBorder="1" applyAlignment="1">
      <alignment horizontal="center" vertical="center"/>
      <protection/>
    </xf>
    <xf numFmtId="20" fontId="4" fillId="26" borderId="11" xfId="62" applyNumberFormat="1" applyFont="1" applyFill="1" applyBorder="1" applyAlignment="1">
      <alignment horizontal="center" vertical="center"/>
      <protection/>
    </xf>
    <xf numFmtId="0" fontId="4" fillId="26" borderId="0" xfId="62" applyFont="1" applyFill="1" applyAlignment="1">
      <alignment horizontal="center" vertical="center"/>
      <protection/>
    </xf>
    <xf numFmtId="0" fontId="4" fillId="26" borderId="11" xfId="62" applyFont="1" applyFill="1" applyBorder="1" applyAlignment="1">
      <alignment horizontal="center" vertical="center" shrinkToFit="1"/>
      <protection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8" xfId="62" applyFont="1" applyBorder="1" applyAlignment="1">
      <alignment horizontal="center" vertical="center"/>
      <protection/>
    </xf>
    <xf numFmtId="0" fontId="0" fillId="26" borderId="0" xfId="0" applyFill="1" applyBorder="1" applyAlignment="1">
      <alignment vertical="center" shrinkToFit="1"/>
    </xf>
    <xf numFmtId="0" fontId="0" fillId="26" borderId="11" xfId="0" applyFill="1" applyBorder="1" applyAlignment="1">
      <alignment vertical="center" shrinkToFit="1"/>
    </xf>
    <xf numFmtId="0" fontId="4" fillId="26" borderId="0" xfId="62" applyFont="1" applyFill="1" applyAlignment="1">
      <alignment horizontal="left" vertical="center"/>
      <protection/>
    </xf>
    <xf numFmtId="0" fontId="4" fillId="26" borderId="10" xfId="62" applyFont="1" applyFill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0" fillId="26" borderId="11" xfId="0" applyFill="1" applyBorder="1" applyAlignment="1">
      <alignment vertical="center"/>
    </xf>
    <xf numFmtId="0" fontId="4" fillId="0" borderId="0" xfId="62" applyBorder="1" applyAlignment="1">
      <alignment vertical="center" textRotation="255"/>
      <protection/>
    </xf>
    <xf numFmtId="0" fontId="29" fillId="0" borderId="28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" fillId="26" borderId="0" xfId="62" applyFill="1" applyAlignment="1">
      <alignment horizontal="center" vertical="center"/>
      <protection/>
    </xf>
    <xf numFmtId="0" fontId="29" fillId="26" borderId="11" xfId="0" applyFont="1" applyFill="1" applyBorder="1" applyAlignment="1">
      <alignment horizontal="center" vertical="center"/>
    </xf>
    <xf numFmtId="0" fontId="29" fillId="26" borderId="19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29" fillId="26" borderId="22" xfId="0" applyFont="1" applyFill="1" applyBorder="1" applyAlignment="1">
      <alignment horizontal="center" vertical="center"/>
    </xf>
    <xf numFmtId="0" fontId="29" fillId="26" borderId="24" xfId="0" applyFont="1" applyFill="1" applyBorder="1" applyAlignment="1">
      <alignment horizontal="center" vertical="center"/>
    </xf>
    <xf numFmtId="0" fontId="48" fillId="0" borderId="0" xfId="62" applyFont="1" applyFill="1" applyBorder="1" applyAlignment="1">
      <alignment horizontal="center" vertical="center"/>
      <protection/>
    </xf>
    <xf numFmtId="49" fontId="49" fillId="24" borderId="0" xfId="0" applyNumberFormat="1" applyFont="1" applyFill="1" applyAlignment="1">
      <alignment vertical="center"/>
    </xf>
    <xf numFmtId="0" fontId="50" fillId="24" borderId="0" xfId="62" applyFont="1" applyFill="1" applyAlignment="1">
      <alignment horizontal="right" vertical="center"/>
      <protection/>
    </xf>
    <xf numFmtId="0" fontId="50" fillId="24" borderId="0" xfId="62" applyFont="1" applyFill="1" applyAlignment="1">
      <alignment horizontal="left" vertical="center"/>
      <protection/>
    </xf>
    <xf numFmtId="0" fontId="4" fillId="0" borderId="17" xfId="62" applyFont="1" applyBorder="1" applyAlignment="1">
      <alignment horizontal="center" vertical="center" textRotation="255"/>
      <protection/>
    </xf>
    <xf numFmtId="49" fontId="51" fillId="24" borderId="0" xfId="0" applyNumberFormat="1" applyFont="1" applyFill="1" applyAlignment="1">
      <alignment vertical="center"/>
    </xf>
    <xf numFmtId="0" fontId="52" fillId="24" borderId="0" xfId="62" applyFont="1" applyFill="1">
      <alignment vertical="center"/>
      <protection/>
    </xf>
    <xf numFmtId="0" fontId="52" fillId="24" borderId="0" xfId="62" applyFont="1" applyFill="1" applyAlignment="1">
      <alignment horizontal="right" vertical="center"/>
      <protection/>
    </xf>
    <xf numFmtId="0" fontId="29" fillId="24" borderId="0" xfId="62" applyFont="1" applyFill="1" applyAlignment="1">
      <alignment horizontal="center" vertical="center"/>
      <protection/>
    </xf>
    <xf numFmtId="0" fontId="50" fillId="0" borderId="0" xfId="62" applyFont="1">
      <alignment vertical="center"/>
      <protection/>
    </xf>
    <xf numFmtId="0" fontId="49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26" borderId="31" xfId="62" applyFont="1" applyFill="1" applyBorder="1" applyAlignment="1">
      <alignment horizontal="center" vertical="center"/>
      <protection/>
    </xf>
    <xf numFmtId="0" fontId="4" fillId="28" borderId="32" xfId="62" applyFont="1" applyFill="1" applyBorder="1">
      <alignment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0" fillId="29" borderId="33" xfId="0" applyFill="1" applyBorder="1" applyAlignment="1">
      <alignment vertical="center" wrapText="1" shrinkToFit="1"/>
    </xf>
    <xf numFmtId="0" fontId="29" fillId="29" borderId="34" xfId="62" applyFont="1" applyFill="1" applyBorder="1" applyAlignment="1">
      <alignment horizontal="center" vertical="center"/>
      <protection/>
    </xf>
    <xf numFmtId="0" fontId="29" fillId="29" borderId="35" xfId="62" applyFont="1" applyFill="1" applyBorder="1" applyAlignment="1">
      <alignment horizontal="center" vertical="center" wrapText="1"/>
      <protection/>
    </xf>
    <xf numFmtId="0" fontId="50" fillId="29" borderId="11" xfId="62" applyFont="1" applyFill="1" applyBorder="1" applyAlignment="1">
      <alignment horizontal="center" vertical="center" wrapText="1"/>
      <protection/>
    </xf>
    <xf numFmtId="0" fontId="4" fillId="30" borderId="36" xfId="62" applyFont="1" applyFill="1" applyBorder="1">
      <alignment vertical="center"/>
      <protection/>
    </xf>
    <xf numFmtId="0" fontId="4" fillId="29" borderId="15" xfId="62" applyFont="1" applyFill="1" applyBorder="1" applyAlignment="1">
      <alignment horizontal="center" vertical="center"/>
      <protection/>
    </xf>
    <xf numFmtId="0" fontId="4" fillId="29" borderId="19" xfId="62" applyFont="1" applyFill="1" applyBorder="1" applyAlignment="1">
      <alignment horizontal="center" vertical="center"/>
      <protection/>
    </xf>
    <xf numFmtId="0" fontId="0" fillId="29" borderId="37" xfId="0" applyFill="1" applyBorder="1" applyAlignment="1">
      <alignment vertical="center" shrinkToFit="1"/>
    </xf>
    <xf numFmtId="0" fontId="29" fillId="29" borderId="38" xfId="62" applyFont="1" applyFill="1" applyBorder="1" applyAlignment="1">
      <alignment horizontal="center" vertical="center" wrapText="1"/>
      <protection/>
    </xf>
    <xf numFmtId="0" fontId="29" fillId="29" borderId="11" xfId="62" applyFont="1" applyFill="1" applyBorder="1" applyAlignment="1">
      <alignment horizontal="center" vertical="center"/>
      <protection/>
    </xf>
    <xf numFmtId="0" fontId="4" fillId="30" borderId="39" xfId="62" applyFont="1" applyFill="1" applyBorder="1">
      <alignment vertical="center"/>
      <protection/>
    </xf>
    <xf numFmtId="0" fontId="4" fillId="29" borderId="10" xfId="62" applyFont="1" applyFill="1" applyBorder="1" applyAlignment="1">
      <alignment horizontal="center" vertical="center"/>
      <protection/>
    </xf>
    <xf numFmtId="0" fontId="4" fillId="29" borderId="11" xfId="62" applyFont="1" applyFill="1" applyBorder="1" applyAlignment="1">
      <alignment horizontal="center" vertical="center"/>
      <protection/>
    </xf>
    <xf numFmtId="0" fontId="0" fillId="26" borderId="37" xfId="0" applyFill="1" applyBorder="1" applyAlignment="1">
      <alignment vertical="center" shrinkToFit="1"/>
    </xf>
    <xf numFmtId="0" fontId="29" fillId="26" borderId="38" xfId="62" applyFont="1" applyFill="1" applyBorder="1" applyAlignment="1">
      <alignment horizontal="center" vertical="center" wrapText="1"/>
      <protection/>
    </xf>
    <xf numFmtId="0" fontId="50" fillId="26" borderId="11" xfId="62" applyFont="1" applyFill="1" applyBorder="1" applyAlignment="1">
      <alignment horizontal="center" vertical="center" wrapText="1"/>
      <protection/>
    </xf>
    <xf numFmtId="0" fontId="29" fillId="0" borderId="11" xfId="62" applyFont="1" applyBorder="1" applyAlignment="1">
      <alignment horizontal="center" vertical="center"/>
      <protection/>
    </xf>
    <xf numFmtId="0" fontId="4" fillId="28" borderId="39" xfId="62" applyFont="1" applyFill="1" applyBorder="1">
      <alignment vertical="center"/>
      <protection/>
    </xf>
    <xf numFmtId="0" fontId="4" fillId="26" borderId="29" xfId="62" applyFont="1" applyFill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26" borderId="31" xfId="62" applyFont="1" applyFill="1" applyBorder="1" applyAlignment="1">
      <alignment horizontal="center" vertical="center" shrinkToFit="1"/>
      <protection/>
    </xf>
    <xf numFmtId="0" fontId="4" fillId="26" borderId="32" xfId="62" applyFont="1" applyFill="1" applyBorder="1" applyAlignment="1">
      <alignment horizontal="center" vertical="center"/>
      <protection/>
    </xf>
    <xf numFmtId="0" fontId="29" fillId="26" borderId="11" xfId="62" applyFont="1" applyFill="1" applyBorder="1" applyAlignment="1">
      <alignment horizontal="center" vertical="center"/>
      <protection/>
    </xf>
    <xf numFmtId="0" fontId="50" fillId="26" borderId="38" xfId="62" applyFont="1" applyFill="1" applyBorder="1" applyAlignment="1">
      <alignment horizontal="center" vertical="center" wrapText="1"/>
      <protection/>
    </xf>
    <xf numFmtId="0" fontId="50" fillId="26" borderId="40" xfId="62" applyFont="1" applyFill="1" applyBorder="1" applyAlignment="1">
      <alignment horizontal="center" vertical="center" wrapText="1"/>
      <protection/>
    </xf>
    <xf numFmtId="0" fontId="29" fillId="26" borderId="40" xfId="62" applyFont="1" applyFill="1" applyBorder="1" applyAlignment="1">
      <alignment horizontal="center" vertical="center"/>
      <protection/>
    </xf>
    <xf numFmtId="0" fontId="4" fillId="26" borderId="18" xfId="62" applyFont="1" applyFill="1" applyBorder="1" applyAlignment="1">
      <alignment horizontal="center" vertical="center" shrinkToFit="1"/>
      <protection/>
    </xf>
    <xf numFmtId="0" fontId="4" fillId="26" borderId="18" xfId="62" applyFont="1" applyFill="1" applyBorder="1" applyAlignment="1">
      <alignment horizontal="center" vertical="center"/>
      <protection/>
    </xf>
    <xf numFmtId="0" fontId="4" fillId="26" borderId="41" xfId="62" applyFont="1" applyFill="1" applyBorder="1" applyAlignment="1">
      <alignment horizontal="center" vertical="center" shrinkToFit="1"/>
      <protection/>
    </xf>
    <xf numFmtId="0" fontId="0" fillId="29" borderId="33" xfId="0" applyFill="1" applyBorder="1" applyAlignment="1">
      <alignment vertical="center" shrinkToFit="1"/>
    </xf>
    <xf numFmtId="0" fontId="50" fillId="29" borderId="35" xfId="62" applyFont="1" applyFill="1" applyBorder="1" applyAlignment="1">
      <alignment horizontal="center" vertical="center" wrapText="1"/>
      <protection/>
    </xf>
    <xf numFmtId="0" fontId="50" fillId="29" borderId="42" xfId="62" applyFont="1" applyFill="1" applyBorder="1" applyAlignment="1">
      <alignment horizontal="center" vertical="center" wrapText="1"/>
      <protection/>
    </xf>
    <xf numFmtId="0" fontId="0" fillId="26" borderId="37" xfId="0" applyFill="1" applyBorder="1" applyAlignment="1">
      <alignment vertical="center" wrapText="1" shrinkToFit="1"/>
    </xf>
    <xf numFmtId="0" fontId="53" fillId="29" borderId="37" xfId="0" applyFont="1" applyFill="1" applyBorder="1" applyAlignment="1">
      <alignment vertical="center" shrinkToFit="1"/>
    </xf>
    <xf numFmtId="0" fontId="50" fillId="29" borderId="38" xfId="62" applyFont="1" applyFill="1" applyBorder="1" applyAlignment="1">
      <alignment horizontal="center" vertical="center" wrapText="1"/>
      <protection/>
    </xf>
    <xf numFmtId="0" fontId="50" fillId="29" borderId="11" xfId="62" applyFont="1" applyFill="1" applyBorder="1" applyAlignment="1">
      <alignment horizontal="center" vertical="center"/>
      <protection/>
    </xf>
    <xf numFmtId="0" fontId="50" fillId="29" borderId="40" xfId="62" applyFont="1" applyFill="1" applyBorder="1" applyAlignment="1">
      <alignment horizontal="center" vertical="center" wrapText="1"/>
      <protection/>
    </xf>
    <xf numFmtId="0" fontId="45" fillId="29" borderId="10" xfId="62" applyFont="1" applyFill="1" applyBorder="1" applyAlignment="1">
      <alignment horizontal="center" vertical="center"/>
      <protection/>
    </xf>
    <xf numFmtId="0" fontId="45" fillId="29" borderId="11" xfId="62" applyFont="1" applyFill="1" applyBorder="1" applyAlignment="1">
      <alignment horizontal="center" vertical="center"/>
      <protection/>
    </xf>
    <xf numFmtId="0" fontId="4" fillId="28" borderId="32" xfId="62" applyFont="1" applyFill="1" applyBorder="1" applyAlignment="1">
      <alignment horizontal="center" vertical="center"/>
      <protection/>
    </xf>
    <xf numFmtId="0" fontId="4" fillId="30" borderId="36" xfId="62" applyFont="1" applyFill="1" applyBorder="1" applyAlignment="1">
      <alignment horizontal="center" vertical="center"/>
      <protection/>
    </xf>
    <xf numFmtId="0" fontId="45" fillId="30" borderId="39" xfId="62" applyFont="1" applyFill="1" applyBorder="1" applyAlignment="1">
      <alignment horizontal="center" vertical="center"/>
      <protection/>
    </xf>
    <xf numFmtId="0" fontId="0" fillId="26" borderId="37" xfId="0" applyFill="1" applyBorder="1" applyAlignment="1">
      <alignment vertical="center"/>
    </xf>
    <xf numFmtId="0" fontId="4" fillId="28" borderId="39" xfId="62" applyFont="1" applyFill="1" applyBorder="1" applyAlignment="1">
      <alignment horizontal="center" vertical="center"/>
      <protection/>
    </xf>
    <xf numFmtId="0" fontId="29" fillId="0" borderId="0" xfId="62" applyFont="1" applyAlignment="1">
      <alignment horizontal="center" vertical="center"/>
      <protection/>
    </xf>
    <xf numFmtId="0" fontId="29" fillId="0" borderId="0" xfId="62" applyFont="1" applyFill="1" applyAlignment="1">
      <alignment vertical="center"/>
      <protection/>
    </xf>
    <xf numFmtId="0" fontId="29" fillId="24" borderId="13" xfId="62" applyFont="1" applyFill="1" applyBorder="1" applyAlignment="1">
      <alignment horizontal="right" vertical="center"/>
      <protection/>
    </xf>
    <xf numFmtId="20" fontId="29" fillId="24" borderId="15" xfId="62" applyNumberFormat="1" applyFont="1" applyFill="1" applyBorder="1" applyAlignment="1">
      <alignment horizontal="right" vertical="center"/>
      <protection/>
    </xf>
    <xf numFmtId="0" fontId="29" fillId="24" borderId="12" xfId="62" applyFont="1" applyFill="1" applyBorder="1" applyAlignment="1">
      <alignment horizontal="right" vertical="center"/>
      <protection/>
    </xf>
    <xf numFmtId="0" fontId="29" fillId="24" borderId="15" xfId="62" applyFont="1" applyFill="1" applyBorder="1" applyAlignment="1">
      <alignment horizontal="right" vertical="center"/>
      <protection/>
    </xf>
    <xf numFmtId="0" fontId="29" fillId="24" borderId="20" xfId="62" applyFont="1" applyFill="1" applyBorder="1">
      <alignment vertical="center"/>
      <protection/>
    </xf>
    <xf numFmtId="0" fontId="29" fillId="24" borderId="21" xfId="62" applyFont="1" applyFill="1" applyBorder="1">
      <alignment vertical="center"/>
      <protection/>
    </xf>
    <xf numFmtId="0" fontId="29" fillId="24" borderId="0" xfId="62" applyFont="1" applyFill="1" applyBorder="1" applyAlignment="1">
      <alignment vertical="center"/>
      <protection/>
    </xf>
    <xf numFmtId="0" fontId="29" fillId="24" borderId="0" xfId="62" applyFont="1" applyFill="1" applyBorder="1" applyAlignment="1">
      <alignment horizontal="right" vertical="center"/>
      <protection/>
    </xf>
    <xf numFmtId="0" fontId="29" fillId="24" borderId="0" xfId="62" applyFont="1" applyFill="1" applyBorder="1">
      <alignment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24" borderId="0" xfId="62" applyFont="1" applyFill="1" applyAlignment="1">
      <alignment vertical="center"/>
      <protection/>
    </xf>
    <xf numFmtId="49" fontId="54" fillId="0" borderId="0" xfId="0" applyNumberFormat="1" applyFont="1" applyAlignment="1">
      <alignment vertical="center"/>
    </xf>
    <xf numFmtId="0" fontId="50" fillId="0" borderId="11" xfId="62" applyFont="1" applyFill="1" applyBorder="1" applyAlignment="1">
      <alignment horizontal="center" vertical="center" wrapText="1"/>
      <protection/>
    </xf>
    <xf numFmtId="0" fontId="50" fillId="0" borderId="38" xfId="62" applyFont="1" applyFill="1" applyBorder="1" applyAlignment="1">
      <alignment horizontal="center" vertical="center" wrapText="1"/>
      <protection/>
    </xf>
    <xf numFmtId="0" fontId="50" fillId="0" borderId="40" xfId="62" applyFont="1" applyFill="1" applyBorder="1" applyAlignment="1">
      <alignment horizontal="center" vertical="center" wrapText="1"/>
      <protection/>
    </xf>
    <xf numFmtId="0" fontId="50" fillId="0" borderId="11" xfId="62" applyFont="1" applyFill="1" applyBorder="1" applyAlignment="1">
      <alignment horizontal="center" vertical="center"/>
      <protection/>
    </xf>
    <xf numFmtId="0" fontId="50" fillId="0" borderId="40" xfId="62" applyFont="1" applyFill="1" applyBorder="1" applyAlignment="1">
      <alignment horizontal="center" vertical="center"/>
      <protection/>
    </xf>
    <xf numFmtId="0" fontId="50" fillId="29" borderId="34" xfId="62" applyFont="1" applyFill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24" borderId="43" xfId="62" applyFont="1" applyFill="1" applyBorder="1" applyAlignment="1">
      <alignment horizontal="right" vertical="center"/>
      <protection/>
    </xf>
    <xf numFmtId="0" fontId="4" fillId="24" borderId="44" xfId="62" applyFont="1" applyFill="1" applyBorder="1" applyAlignment="1">
      <alignment horizontal="left" vertical="center"/>
      <protection/>
    </xf>
    <xf numFmtId="0" fontId="4" fillId="24" borderId="12" xfId="62" applyFont="1" applyFill="1" applyBorder="1" applyAlignment="1">
      <alignment horizontal="left" vertical="center"/>
      <protection/>
    </xf>
    <xf numFmtId="0" fontId="29" fillId="24" borderId="0" xfId="62" applyFont="1" applyFill="1" applyAlignment="1">
      <alignment horizontal="left" vertical="center"/>
      <protection/>
    </xf>
    <xf numFmtId="0" fontId="56" fillId="24" borderId="0" xfId="62" applyFont="1" applyFill="1">
      <alignment vertical="center"/>
      <protection/>
    </xf>
    <xf numFmtId="49" fontId="24" fillId="0" borderId="0" xfId="0" applyNumberFormat="1" applyFont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49" fontId="55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left" vertical="center" wrapText="1"/>
    </xf>
    <xf numFmtId="49" fontId="58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8" xfId="62" applyFont="1" applyBorder="1" applyAlignment="1">
      <alignment horizontal="center" vertical="center" textRotation="255"/>
      <protection/>
    </xf>
    <xf numFmtId="0" fontId="4" fillId="0" borderId="28" xfId="62" applyFont="1" applyBorder="1" applyAlignment="1">
      <alignment horizontal="center" vertical="center" textRotation="255"/>
      <protection/>
    </xf>
    <xf numFmtId="0" fontId="4" fillId="0" borderId="21" xfId="62" applyFont="1" applyBorder="1" applyAlignment="1">
      <alignment horizontal="center" vertical="center" textRotation="255"/>
      <protection/>
    </xf>
    <xf numFmtId="0" fontId="4" fillId="0" borderId="14" xfId="62" applyFont="1" applyBorder="1" applyAlignment="1">
      <alignment horizontal="center" vertical="center" textRotation="255"/>
      <protection/>
    </xf>
    <xf numFmtId="0" fontId="4" fillId="0" borderId="19" xfId="62" applyFont="1" applyBorder="1" applyAlignment="1">
      <alignment horizontal="center" vertical="center" textRotation="255"/>
      <protection/>
    </xf>
    <xf numFmtId="0" fontId="4" fillId="0" borderId="16" xfId="62" applyFont="1" applyBorder="1" applyAlignment="1">
      <alignment horizontal="center" vertical="center" textRotation="255"/>
      <protection/>
    </xf>
    <xf numFmtId="0" fontId="4" fillId="0" borderId="51" xfId="62" applyFont="1" applyBorder="1" applyAlignment="1">
      <alignment horizontal="center" vertical="center" textRotation="255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35" fillId="0" borderId="38" xfId="62" applyFont="1" applyBorder="1" applyAlignment="1">
      <alignment horizontal="center" vertical="center"/>
      <protection/>
    </xf>
    <xf numFmtId="0" fontId="35" fillId="0" borderId="11" xfId="62" applyFont="1" applyBorder="1" applyAlignment="1">
      <alignment horizontal="center" vertical="center"/>
      <protection/>
    </xf>
    <xf numFmtId="0" fontId="35" fillId="0" borderId="40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6" xfId="62" applyFont="1" applyBorder="1" applyAlignment="1" quotePrefix="1">
      <alignment horizontal="center" vertical="center"/>
      <protection/>
    </xf>
    <xf numFmtId="0" fontId="4" fillId="0" borderId="11" xfId="62" applyFont="1" applyBorder="1" applyAlignment="1" quotePrefix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4" fillId="0" borderId="52" xfId="62" applyFont="1" applyBorder="1" applyAlignment="1">
      <alignment horizontal="center" vertical="center"/>
      <protection/>
    </xf>
    <xf numFmtId="0" fontId="35" fillId="0" borderId="52" xfId="62" applyFont="1" applyBorder="1" applyAlignment="1">
      <alignment horizontal="center" vertical="center"/>
      <protection/>
    </xf>
    <xf numFmtId="0" fontId="35" fillId="0" borderId="53" xfId="62" applyFont="1" applyBorder="1" applyAlignment="1">
      <alignment horizontal="center" vertical="center"/>
      <protection/>
    </xf>
    <xf numFmtId="181" fontId="4" fillId="0" borderId="11" xfId="62" applyNumberFormat="1" applyFont="1" applyBorder="1" applyAlignment="1" quotePrefix="1">
      <alignment horizontal="center" vertical="center"/>
      <protection/>
    </xf>
    <xf numFmtId="181" fontId="4" fillId="0" borderId="11" xfId="62" applyNumberFormat="1" applyFont="1" applyBorder="1" applyAlignment="1">
      <alignment horizontal="center" vertical="center"/>
      <protection/>
    </xf>
    <xf numFmtId="0" fontId="35" fillId="0" borderId="52" xfId="62" applyFont="1" applyBorder="1" applyAlignment="1">
      <alignment horizontal="center" vertical="center" wrapText="1"/>
      <protection/>
    </xf>
    <xf numFmtId="0" fontId="36" fillId="24" borderId="0" xfId="0" applyFont="1" applyFill="1" applyAlignment="1">
      <alignment horizontal="right" vertical="center"/>
    </xf>
    <xf numFmtId="0" fontId="29" fillId="0" borderId="0" xfId="62" applyFont="1" applyAlignment="1">
      <alignment horizontal="center" vertical="center"/>
      <protection/>
    </xf>
    <xf numFmtId="0" fontId="29" fillId="26" borderId="0" xfId="62" applyFont="1" applyFill="1" applyAlignment="1">
      <alignment horizontal="center" vertical="center"/>
      <protection/>
    </xf>
    <xf numFmtId="0" fontId="29" fillId="24" borderId="20" xfId="62" applyFont="1" applyFill="1" applyBorder="1" applyAlignment="1">
      <alignment horizontal="center" vertical="center" wrapText="1"/>
      <protection/>
    </xf>
    <xf numFmtId="0" fontId="29" fillId="24" borderId="54" xfId="62" applyFont="1" applyFill="1" applyBorder="1" applyAlignment="1">
      <alignment horizontal="center" vertical="center" wrapText="1"/>
      <protection/>
    </xf>
    <xf numFmtId="0" fontId="29" fillId="24" borderId="13" xfId="62" applyFont="1" applyFill="1" applyBorder="1" applyAlignment="1">
      <alignment horizontal="center" vertical="center" wrapText="1"/>
      <protection/>
    </xf>
    <xf numFmtId="0" fontId="29" fillId="24" borderId="21" xfId="62" applyFont="1" applyFill="1" applyBorder="1" applyAlignment="1">
      <alignment horizontal="center" vertical="center" wrapText="1"/>
      <protection/>
    </xf>
    <xf numFmtId="0" fontId="29" fillId="24" borderId="23" xfId="62" applyFont="1" applyFill="1" applyBorder="1" applyAlignment="1">
      <alignment horizontal="center" vertical="center" wrapText="1"/>
      <protection/>
    </xf>
    <xf numFmtId="0" fontId="29" fillId="24" borderId="15" xfId="62" applyFont="1" applyFill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/>
      <protection/>
    </xf>
    <xf numFmtId="0" fontId="4" fillId="0" borderId="11" xfId="62" applyBorder="1" applyAlignment="1">
      <alignment horizontal="center" vertical="center"/>
      <protection/>
    </xf>
    <xf numFmtId="0" fontId="29" fillId="0" borderId="2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25" borderId="24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 wrapText="1"/>
    </xf>
    <xf numFmtId="0" fontId="29" fillId="26" borderId="24" xfId="0" applyFont="1" applyFill="1" applyBorder="1" applyAlignment="1">
      <alignment horizontal="center" vertical="center"/>
    </xf>
    <xf numFmtId="0" fontId="29" fillId="26" borderId="26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wrapText="1"/>
    </xf>
    <xf numFmtId="0" fontId="4" fillId="0" borderId="14" xfId="62" applyBorder="1" applyAlignment="1">
      <alignment horizontal="center" vertical="center" textRotation="255"/>
      <protection/>
    </xf>
    <xf numFmtId="0" fontId="4" fillId="0" borderId="19" xfId="62" applyBorder="1" applyAlignment="1">
      <alignment horizontal="center" vertical="center" textRotation="255"/>
      <protection/>
    </xf>
    <xf numFmtId="0" fontId="29" fillId="26" borderId="11" xfId="0" applyFont="1" applyFill="1" applyBorder="1" applyAlignment="1">
      <alignment horizontal="center" vertical="center"/>
    </xf>
    <xf numFmtId="0" fontId="4" fillId="0" borderId="18" xfId="62" applyBorder="1" applyAlignment="1">
      <alignment horizontal="center" vertical="center" textRotation="255"/>
      <protection/>
    </xf>
    <xf numFmtId="0" fontId="29" fillId="0" borderId="2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26" borderId="18" xfId="0" applyFont="1" applyFill="1" applyBorder="1" applyAlignment="1">
      <alignment horizontal="center" vertical="center" wrapText="1"/>
    </xf>
    <xf numFmtId="0" fontId="29" fillId="26" borderId="19" xfId="0" applyFont="1" applyFill="1" applyBorder="1" applyAlignment="1">
      <alignment horizontal="center" vertical="center" wrapText="1"/>
    </xf>
    <xf numFmtId="0" fontId="29" fillId="26" borderId="2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26" borderId="25" xfId="0" applyFont="1" applyFill="1" applyBorder="1" applyAlignment="1">
      <alignment horizontal="center" vertical="center"/>
    </xf>
    <xf numFmtId="0" fontId="4" fillId="0" borderId="56" xfId="62" applyBorder="1" applyAlignment="1">
      <alignment horizontal="center" vertical="center"/>
      <protection/>
    </xf>
    <xf numFmtId="0" fontId="4" fillId="0" borderId="57" xfId="62" applyBorder="1" applyAlignment="1">
      <alignment horizontal="center" vertical="center"/>
      <protection/>
    </xf>
    <xf numFmtId="0" fontId="4" fillId="0" borderId="18" xfId="62" applyBorder="1" applyAlignment="1">
      <alignment horizontal="center" vertical="center"/>
      <protection/>
    </xf>
    <xf numFmtId="0" fontId="4" fillId="0" borderId="19" xfId="62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textRotation="255"/>
      <protection/>
    </xf>
    <xf numFmtId="0" fontId="4" fillId="0" borderId="18" xfId="62" applyFont="1" applyBorder="1" applyAlignment="1">
      <alignment vertical="center" textRotation="255"/>
      <protection/>
    </xf>
    <xf numFmtId="0" fontId="4" fillId="0" borderId="14" xfId="62" applyFont="1" applyBorder="1" applyAlignment="1">
      <alignment vertical="center" textRotation="255"/>
      <protection/>
    </xf>
    <xf numFmtId="0" fontId="4" fillId="0" borderId="19" xfId="62" applyFont="1" applyBorder="1" applyAlignment="1">
      <alignment vertical="center" textRotation="255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180" fontId="4" fillId="24" borderId="16" xfId="62" applyNumberFormat="1" applyFont="1" applyFill="1" applyBorder="1" applyAlignment="1">
      <alignment horizontal="center" vertical="center"/>
      <protection/>
    </xf>
    <xf numFmtId="180" fontId="4" fillId="24" borderId="10" xfId="62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 horizontal="right" vertical="center"/>
    </xf>
    <xf numFmtId="0" fontId="4" fillId="24" borderId="18" xfId="62" applyFont="1" applyFill="1" applyBorder="1" applyAlignment="1">
      <alignment horizontal="center" vertical="center" wrapText="1"/>
      <protection/>
    </xf>
    <xf numFmtId="0" fontId="4" fillId="24" borderId="19" xfId="62" applyFont="1" applyFill="1" applyBorder="1" applyAlignment="1">
      <alignment horizontal="center" vertical="center"/>
      <protection/>
    </xf>
    <xf numFmtId="0" fontId="4" fillId="26" borderId="0" xfId="62" applyFont="1" applyFill="1" applyAlignment="1">
      <alignment horizontal="center" vertical="center"/>
      <protection/>
    </xf>
    <xf numFmtId="0" fontId="29" fillId="24" borderId="11" xfId="62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" y="1485900"/>
          <a:ext cx="16287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9525</xdr:rowOff>
    </xdr:from>
    <xdr:to>
      <xdr:col>3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133475" y="3381375"/>
          <a:ext cx="1628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9525</xdr:rowOff>
    </xdr:from>
    <xdr:to>
      <xdr:col>3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>
          <a:off x="1152525" y="5581650"/>
          <a:ext cx="1609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26</xdr:row>
      <xdr:rowOff>0</xdr:rowOff>
    </xdr:from>
    <xdr:to>
      <xdr:col>3</xdr:col>
      <xdr:colOff>9525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114425" y="7772400"/>
          <a:ext cx="16573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14400" y="990600"/>
          <a:ext cx="1485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3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14400" y="3971925"/>
          <a:ext cx="1485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3</xdr:col>
      <xdr:colOff>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>
          <a:off x="923925" y="7534275"/>
          <a:ext cx="1476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904875" y="11087100"/>
          <a:ext cx="1504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>
          <a:off x="914400" y="990600"/>
          <a:ext cx="1485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</xdr:rowOff>
    </xdr:from>
    <xdr:to>
      <xdr:col>3</xdr:col>
      <xdr:colOff>0</xdr:colOff>
      <xdr:row>11</xdr:row>
      <xdr:rowOff>0</xdr:rowOff>
    </xdr:to>
    <xdr:sp>
      <xdr:nvSpPr>
        <xdr:cNvPr id="6" name="Line 2"/>
        <xdr:cNvSpPr>
          <a:spLocks/>
        </xdr:cNvSpPr>
      </xdr:nvSpPr>
      <xdr:spPr>
        <a:xfrm>
          <a:off x="914400" y="3971925"/>
          <a:ext cx="1485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</xdr:rowOff>
    </xdr:from>
    <xdr:to>
      <xdr:col>3</xdr:col>
      <xdr:colOff>0</xdr:colOff>
      <xdr:row>18</xdr:row>
      <xdr:rowOff>9525</xdr:rowOff>
    </xdr:to>
    <xdr:sp>
      <xdr:nvSpPr>
        <xdr:cNvPr id="7" name="Line 3"/>
        <xdr:cNvSpPr>
          <a:spLocks/>
        </xdr:cNvSpPr>
      </xdr:nvSpPr>
      <xdr:spPr>
        <a:xfrm>
          <a:off x="923925" y="7534275"/>
          <a:ext cx="14763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8" name="Line 4"/>
        <xdr:cNvSpPr>
          <a:spLocks/>
        </xdr:cNvSpPr>
      </xdr:nvSpPr>
      <xdr:spPr>
        <a:xfrm>
          <a:off x="904875" y="11087100"/>
          <a:ext cx="1504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0" y="1800225"/>
          <a:ext cx="65532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314325</xdr:rowOff>
    </xdr:from>
    <xdr:to>
      <xdr:col>8</xdr:col>
      <xdr:colOff>0</xdr:colOff>
      <xdr:row>17</xdr:row>
      <xdr:rowOff>314325</xdr:rowOff>
    </xdr:to>
    <xdr:sp>
      <xdr:nvSpPr>
        <xdr:cNvPr id="2" name="Line 2"/>
        <xdr:cNvSpPr>
          <a:spLocks/>
        </xdr:cNvSpPr>
      </xdr:nvSpPr>
      <xdr:spPr>
        <a:xfrm>
          <a:off x="2762250" y="3686175"/>
          <a:ext cx="81915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1638300</xdr:colOff>
      <xdr:row>20</xdr:row>
      <xdr:rowOff>0</xdr:rowOff>
    </xdr:from>
    <xdr:to>
      <xdr:col>8</xdr:col>
      <xdr:colOff>9525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762250" y="5886450"/>
          <a:ext cx="82010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7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0" y="8086725"/>
          <a:ext cx="65532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12</xdr:row>
      <xdr:rowOff>0</xdr:rowOff>
    </xdr:from>
    <xdr:to>
      <xdr:col>16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4077950" y="29718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4077950" y="44577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5" name="Line 1"/>
        <xdr:cNvSpPr>
          <a:spLocks/>
        </xdr:cNvSpPr>
      </xdr:nvSpPr>
      <xdr:spPr>
        <a:xfrm>
          <a:off x="14077950" y="44577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6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7" name="Line 2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8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9" name="Line 2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10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11" name="Line 1"/>
        <xdr:cNvSpPr>
          <a:spLocks/>
        </xdr:cNvSpPr>
      </xdr:nvSpPr>
      <xdr:spPr>
        <a:xfrm>
          <a:off x="14077950" y="44577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12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13" name="Line 2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14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15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16" name="Line 2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17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18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19" name="Line 1"/>
        <xdr:cNvSpPr>
          <a:spLocks/>
        </xdr:cNvSpPr>
      </xdr:nvSpPr>
      <xdr:spPr>
        <a:xfrm>
          <a:off x="14077950" y="44577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20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1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22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3" name="Line 2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4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5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6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27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8" name="Line 2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29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0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1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16</xdr:col>
      <xdr:colOff>0</xdr:colOff>
      <xdr:row>22</xdr:row>
      <xdr:rowOff>0</xdr:rowOff>
    </xdr:to>
    <xdr:sp>
      <xdr:nvSpPr>
        <xdr:cNvPr id="32" name="Line 1"/>
        <xdr:cNvSpPr>
          <a:spLocks/>
        </xdr:cNvSpPr>
      </xdr:nvSpPr>
      <xdr:spPr>
        <a:xfrm>
          <a:off x="14077950" y="44577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16</xdr:col>
      <xdr:colOff>0</xdr:colOff>
      <xdr:row>28</xdr:row>
      <xdr:rowOff>0</xdr:rowOff>
    </xdr:to>
    <xdr:sp>
      <xdr:nvSpPr>
        <xdr:cNvPr id="33" name="Line 1"/>
        <xdr:cNvSpPr>
          <a:spLocks/>
        </xdr:cNvSpPr>
      </xdr:nvSpPr>
      <xdr:spPr>
        <a:xfrm>
          <a:off x="14077950" y="59436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4" name="Line 2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5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6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7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0</xdr:colOff>
      <xdr:row>34</xdr:row>
      <xdr:rowOff>0</xdr:rowOff>
    </xdr:to>
    <xdr:sp>
      <xdr:nvSpPr>
        <xdr:cNvPr id="38" name="Line 1"/>
        <xdr:cNvSpPr>
          <a:spLocks/>
        </xdr:cNvSpPr>
      </xdr:nvSpPr>
      <xdr:spPr>
        <a:xfrm>
          <a:off x="14077950" y="7429500"/>
          <a:ext cx="71532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14</xdr:row>
      <xdr:rowOff>47625</xdr:rowOff>
    </xdr:from>
    <xdr:to>
      <xdr:col>3</xdr:col>
      <xdr:colOff>238125</xdr:colOff>
      <xdr:row>15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14600" y="2457450"/>
          <a:ext cx="1524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1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3</xdr:col>
      <xdr:colOff>238125</xdr:colOff>
      <xdr:row>13</xdr:row>
      <xdr:rowOff>76200</xdr:rowOff>
    </xdr:from>
    <xdr:to>
      <xdr:col>3</xdr:col>
      <xdr:colOff>238125</xdr:colOff>
      <xdr:row>16</xdr:row>
      <xdr:rowOff>76200</xdr:rowOff>
    </xdr:to>
    <xdr:sp>
      <xdr:nvSpPr>
        <xdr:cNvPr id="2" name="直線コネクタ 4"/>
        <xdr:cNvSpPr>
          <a:spLocks/>
        </xdr:cNvSpPr>
      </xdr:nvSpPr>
      <xdr:spPr>
        <a:xfrm>
          <a:off x="4038600" y="2305050"/>
          <a:ext cx="0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D24"/>
  <sheetViews>
    <sheetView view="pageBreakPreview" zoomScaleNormal="75" zoomScaleSheetLayoutView="100" workbookViewId="0" topLeftCell="A10">
      <selection activeCell="B14" sqref="B14:C14"/>
    </sheetView>
  </sheetViews>
  <sheetFormatPr defaultColWidth="8.796875" defaultRowHeight="14.25"/>
  <cols>
    <col min="1" max="1" width="5.8984375" style="41" customWidth="1"/>
    <col min="2" max="2" width="9" style="41" customWidth="1"/>
    <col min="3" max="3" width="68" style="41" bestFit="1" customWidth="1"/>
    <col min="4" max="4" width="5.8984375" style="41" customWidth="1"/>
    <col min="5" max="16384" width="9" style="41" customWidth="1"/>
  </cols>
  <sheetData>
    <row r="1" ht="18.75" customHeight="1" thickBot="1"/>
    <row r="2" spans="2:3" ht="52.5" customHeight="1" thickTop="1">
      <c r="B2" s="242" t="s">
        <v>230</v>
      </c>
      <c r="C2" s="243"/>
    </row>
    <row r="3" spans="2:3" ht="52.5" customHeight="1">
      <c r="B3" s="244" t="s">
        <v>2</v>
      </c>
      <c r="C3" s="245"/>
    </row>
    <row r="4" spans="2:3" ht="52.5" customHeight="1" thickBot="1">
      <c r="B4" s="246" t="s">
        <v>3</v>
      </c>
      <c r="C4" s="247"/>
    </row>
    <row r="5" ht="81" customHeight="1" thickTop="1"/>
    <row r="6" spans="2:3" s="28" customFormat="1" ht="30.75" customHeight="1">
      <c r="B6" s="251" t="s">
        <v>330</v>
      </c>
      <c r="C6" s="251"/>
    </row>
    <row r="7" spans="2:3" s="28" customFormat="1" ht="32.25" customHeight="1">
      <c r="B7" s="252"/>
      <c r="C7" s="252"/>
    </row>
    <row r="8" spans="2:3" s="28" customFormat="1" ht="32.25" customHeight="1">
      <c r="B8" s="248"/>
      <c r="C8" s="248"/>
    </row>
    <row r="9" spans="2:3" s="28" customFormat="1" ht="32.25" customHeight="1">
      <c r="B9" s="29"/>
      <c r="C9" s="29"/>
    </row>
    <row r="10" spans="2:3" s="28" customFormat="1" ht="32.25" customHeight="1">
      <c r="B10" s="251" t="s">
        <v>485</v>
      </c>
      <c r="C10" s="251"/>
    </row>
    <row r="11" spans="2:4" s="28" customFormat="1" ht="32.25" customHeight="1">
      <c r="B11" s="253" t="s">
        <v>486</v>
      </c>
      <c r="C11" s="253"/>
      <c r="D11" s="235"/>
    </row>
    <row r="12" spans="2:4" s="28" customFormat="1" ht="32.25" customHeight="1">
      <c r="B12" s="235"/>
      <c r="C12" s="249" t="s">
        <v>487</v>
      </c>
      <c r="D12" s="249"/>
    </row>
    <row r="13" s="28" customFormat="1" ht="32.25" customHeight="1"/>
    <row r="14" spans="2:3" s="42" customFormat="1" ht="25.5" customHeight="1">
      <c r="B14" s="241" t="s">
        <v>4</v>
      </c>
      <c r="C14" s="241"/>
    </row>
    <row r="15" spans="2:3" s="42" customFormat="1" ht="25.5" customHeight="1">
      <c r="B15" s="254" t="s">
        <v>222</v>
      </c>
      <c r="C15" s="254"/>
    </row>
    <row r="16" spans="2:3" s="42" customFormat="1" ht="25.5" customHeight="1">
      <c r="B16" s="241" t="s">
        <v>206</v>
      </c>
      <c r="C16" s="241"/>
    </row>
    <row r="17" spans="2:3" s="42" customFormat="1" ht="25.5" customHeight="1">
      <c r="B17" s="241"/>
      <c r="C17" s="241"/>
    </row>
    <row r="18" spans="2:3" s="42" customFormat="1" ht="25.5" customHeight="1">
      <c r="B18" s="241"/>
      <c r="C18" s="241"/>
    </row>
    <row r="19" spans="2:3" s="43" customFormat="1" ht="25.5" customHeight="1">
      <c r="B19" s="30"/>
      <c r="C19" s="30"/>
    </row>
    <row r="20" spans="2:3" s="43" customFormat="1" ht="25.5" customHeight="1">
      <c r="B20" s="250"/>
      <c r="C20" s="250"/>
    </row>
    <row r="21" spans="2:3" s="43" customFormat="1" ht="25.5" customHeight="1">
      <c r="B21" s="250"/>
      <c r="C21" s="250"/>
    </row>
    <row r="22" s="43" customFormat="1" ht="25.5" customHeight="1">
      <c r="C22" s="30"/>
    </row>
    <row r="23" spans="2:3" s="42" customFormat="1" ht="25.5" customHeight="1">
      <c r="B23" s="241" t="s">
        <v>21</v>
      </c>
      <c r="C23" s="241"/>
    </row>
    <row r="24" spans="2:3" s="42" customFormat="1" ht="25.5" customHeight="1">
      <c r="B24" s="241" t="s">
        <v>11</v>
      </c>
      <c r="C24" s="241"/>
    </row>
  </sheetData>
  <sheetProtection/>
  <mergeCells count="18">
    <mergeCell ref="B20:C20"/>
    <mergeCell ref="B21:C21"/>
    <mergeCell ref="B24:C24"/>
    <mergeCell ref="B6:C6"/>
    <mergeCell ref="B23:C23"/>
    <mergeCell ref="B7:C7"/>
    <mergeCell ref="B10:C10"/>
    <mergeCell ref="B11:C11"/>
    <mergeCell ref="B14:C14"/>
    <mergeCell ref="B15:C15"/>
    <mergeCell ref="B17:C17"/>
    <mergeCell ref="B18:C18"/>
    <mergeCell ref="B2:C2"/>
    <mergeCell ref="B3:C3"/>
    <mergeCell ref="B4:C4"/>
    <mergeCell ref="B16:C16"/>
    <mergeCell ref="B8:C8"/>
    <mergeCell ref="C12:D12"/>
  </mergeCells>
  <printOptions/>
  <pageMargins left="0.5905511811023623" right="0.2362204724409449" top="0.984251968503937" bottom="0.2755905511811024" header="0.2755905511811024" footer="0.1968503937007874"/>
  <pageSetup horizontalDpi="600" verticalDpi="600" orientation="portrait" paperSize="9" r:id="rId1"/>
  <headerFooter alignWithMargins="0">
    <oddFooter>&amp;R-1-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41"/>
  <sheetViews>
    <sheetView view="pageBreakPreview" zoomScaleNormal="80" zoomScaleSheetLayoutView="100" zoomScalePageLayoutView="0" workbookViewId="0" topLeftCell="A19">
      <selection activeCell="L31" sqref="L31"/>
    </sheetView>
  </sheetViews>
  <sheetFormatPr defaultColWidth="8.796875" defaultRowHeight="14.25"/>
  <cols>
    <col min="1" max="28" width="2.8984375" style="28" customWidth="1"/>
    <col min="29" max="16384" width="9" style="28" customWidth="1"/>
  </cols>
  <sheetData>
    <row r="1" ht="17.25">
      <c r="A1" s="28" t="s">
        <v>65</v>
      </c>
    </row>
    <row r="3" spans="3:11" s="39" customFormat="1" ht="15.75" customHeight="1">
      <c r="C3" s="39" t="s">
        <v>66</v>
      </c>
      <c r="K3" s="39" t="s">
        <v>67</v>
      </c>
    </row>
    <row r="4" spans="3:11" s="40" customFormat="1" ht="12">
      <c r="C4" s="40" t="s">
        <v>68</v>
      </c>
      <c r="K4" s="40" t="s">
        <v>69</v>
      </c>
    </row>
    <row r="5" spans="11:25" s="39" customFormat="1" ht="15.75" customHeight="1">
      <c r="K5" s="39" t="s">
        <v>70</v>
      </c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</row>
    <row r="6" spans="11:25" s="40" customFormat="1" ht="12">
      <c r="K6" s="40" t="s">
        <v>71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1:25" s="39" customFormat="1" ht="15.75" customHeight="1">
      <c r="K7" s="39" t="s">
        <v>72</v>
      </c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3:25" s="39" customFormat="1" ht="15.75" customHeight="1">
      <c r="C8" s="39" t="s">
        <v>73</v>
      </c>
      <c r="K8" s="39" t="s">
        <v>74</v>
      </c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11:25" s="39" customFormat="1" ht="15.75" customHeight="1">
      <c r="K9" s="39" t="s">
        <v>75</v>
      </c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</row>
    <row r="10" spans="11:25" s="39" customFormat="1" ht="15.75" customHeight="1">
      <c r="K10" s="39" t="s">
        <v>76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</row>
    <row r="11" spans="3:25" s="39" customFormat="1" ht="15.75" customHeight="1">
      <c r="C11" s="39" t="s">
        <v>77</v>
      </c>
      <c r="K11" s="39" t="s">
        <v>78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</row>
    <row r="12" spans="3:25" s="40" customFormat="1" ht="12">
      <c r="C12" s="40" t="s">
        <v>79</v>
      </c>
      <c r="K12" s="40" t="s">
        <v>80</v>
      </c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</row>
    <row r="13" spans="3:25" s="39" customFormat="1" ht="15.75" customHeight="1">
      <c r="C13" s="39" t="s">
        <v>81</v>
      </c>
      <c r="K13" s="39" t="s">
        <v>82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1:25" s="40" customFormat="1" ht="12">
      <c r="K14" s="40" t="s">
        <v>83</v>
      </c>
      <c r="O14" s="150"/>
      <c r="P14" s="150" t="s">
        <v>84</v>
      </c>
      <c r="Q14" s="150"/>
      <c r="R14" s="150"/>
      <c r="S14" s="150"/>
      <c r="T14" s="150"/>
      <c r="U14" s="150"/>
      <c r="V14" s="150" t="s">
        <v>85</v>
      </c>
      <c r="W14" s="150"/>
      <c r="X14" s="150"/>
      <c r="Y14" s="150"/>
    </row>
    <row r="15" spans="11:25" s="39" customFormat="1" ht="15.75" customHeight="1">
      <c r="K15" s="39" t="s">
        <v>86</v>
      </c>
      <c r="O15" s="131"/>
      <c r="P15" s="131" t="s">
        <v>87</v>
      </c>
      <c r="Q15" s="131"/>
      <c r="R15" s="131"/>
      <c r="S15" s="131"/>
      <c r="T15" s="131"/>
      <c r="U15" s="131"/>
      <c r="V15" s="131" t="s">
        <v>88</v>
      </c>
      <c r="W15" s="131"/>
      <c r="X15" s="131"/>
      <c r="Y15" s="131"/>
    </row>
    <row r="16" spans="11:25" s="40" customFormat="1" ht="12">
      <c r="K16" s="40" t="s">
        <v>89</v>
      </c>
      <c r="O16" s="150"/>
      <c r="P16" s="150" t="s">
        <v>90</v>
      </c>
      <c r="Q16" s="150"/>
      <c r="R16" s="150"/>
      <c r="S16" s="150"/>
      <c r="T16" s="150"/>
      <c r="U16" s="150"/>
      <c r="V16" s="150" t="s">
        <v>91</v>
      </c>
      <c r="W16" s="150"/>
      <c r="X16" s="150"/>
      <c r="Y16" s="150"/>
    </row>
    <row r="17" spans="3:25" s="39" customFormat="1" ht="15.75" customHeight="1">
      <c r="C17" s="39" t="s">
        <v>92</v>
      </c>
      <c r="K17" s="39" t="s">
        <v>93</v>
      </c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  <row r="18" spans="3:25" s="39" customFormat="1" ht="15.75" customHeight="1">
      <c r="C18" s="39" t="s">
        <v>94</v>
      </c>
      <c r="K18" s="39" t="s">
        <v>95</v>
      </c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</row>
    <row r="19" spans="11:27" s="39" customFormat="1" ht="15.75" customHeight="1">
      <c r="K19" s="39" t="s">
        <v>96</v>
      </c>
      <c r="O19" s="131"/>
      <c r="P19" s="131" t="s">
        <v>97</v>
      </c>
      <c r="Q19" s="131"/>
      <c r="R19" s="131"/>
      <c r="S19" s="131"/>
      <c r="T19" s="131"/>
      <c r="U19" s="131"/>
      <c r="V19" s="131" t="s">
        <v>98</v>
      </c>
      <c r="W19" s="131"/>
      <c r="X19" s="131"/>
      <c r="Y19" s="131"/>
      <c r="AA19" s="39" t="s">
        <v>99</v>
      </c>
    </row>
    <row r="20" spans="11:27" s="40" customFormat="1" ht="12">
      <c r="K20" s="40" t="s">
        <v>100</v>
      </c>
      <c r="O20" s="150"/>
      <c r="P20" s="150" t="s">
        <v>101</v>
      </c>
      <c r="Q20" s="150"/>
      <c r="R20" s="150"/>
      <c r="S20" s="150"/>
      <c r="T20" s="150"/>
      <c r="U20" s="150"/>
      <c r="V20" s="150" t="s">
        <v>224</v>
      </c>
      <c r="W20" s="150"/>
      <c r="X20" s="150"/>
      <c r="Y20" s="150"/>
      <c r="AA20" s="40" t="s">
        <v>102</v>
      </c>
    </row>
    <row r="21" spans="11:25" s="39" customFormat="1" ht="15.75" customHeight="1">
      <c r="K21" s="39" t="s">
        <v>103</v>
      </c>
      <c r="O21" s="131"/>
      <c r="P21" s="131" t="s">
        <v>104</v>
      </c>
      <c r="Q21" s="131"/>
      <c r="R21" s="131"/>
      <c r="S21" s="131"/>
      <c r="T21" s="131"/>
      <c r="U21" s="131"/>
      <c r="V21" s="131" t="s">
        <v>105</v>
      </c>
      <c r="W21" s="131"/>
      <c r="X21" s="131"/>
      <c r="Y21" s="131"/>
    </row>
    <row r="22" spans="3:25" s="40" customFormat="1" ht="12">
      <c r="C22" s="40" t="s">
        <v>106</v>
      </c>
      <c r="K22" s="40" t="s">
        <v>107</v>
      </c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</row>
    <row r="23" spans="3:25" s="39" customFormat="1" ht="15.75" customHeight="1">
      <c r="C23" s="39" t="s">
        <v>108</v>
      </c>
      <c r="K23" s="39" t="s">
        <v>109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</row>
    <row r="24" spans="11:25" s="39" customFormat="1" ht="15.75" customHeight="1">
      <c r="K24" s="39" t="s">
        <v>110</v>
      </c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</row>
    <row r="25" spans="11:25" s="39" customFormat="1" ht="15.75" customHeight="1">
      <c r="K25" s="39" t="s">
        <v>111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</row>
    <row r="26" spans="3:25" s="39" customFormat="1" ht="15.75" customHeight="1">
      <c r="C26" s="39" t="s">
        <v>112</v>
      </c>
      <c r="K26" s="39" t="s">
        <v>113</v>
      </c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</row>
    <row r="27" spans="11:25" s="40" customFormat="1" ht="12">
      <c r="K27" s="40" t="s">
        <v>114</v>
      </c>
      <c r="O27" s="150"/>
      <c r="P27" s="150" t="s">
        <v>115</v>
      </c>
      <c r="Q27" s="150"/>
      <c r="R27" s="150"/>
      <c r="S27" s="150"/>
      <c r="T27" s="150"/>
      <c r="U27" s="150"/>
      <c r="V27" s="150" t="s">
        <v>116</v>
      </c>
      <c r="W27" s="150"/>
      <c r="X27" s="150"/>
      <c r="Y27" s="150"/>
    </row>
    <row r="28" spans="11:25" s="39" customFormat="1" ht="15.75" customHeight="1">
      <c r="K28" s="39" t="s">
        <v>117</v>
      </c>
      <c r="O28" s="131"/>
      <c r="P28" s="131" t="s">
        <v>118</v>
      </c>
      <c r="Q28" s="131"/>
      <c r="R28" s="131"/>
      <c r="S28" s="131"/>
      <c r="T28" s="131"/>
      <c r="U28" s="131"/>
      <c r="V28" s="131" t="s">
        <v>119</v>
      </c>
      <c r="W28" s="131"/>
      <c r="X28" s="131"/>
      <c r="Y28" s="131"/>
    </row>
    <row r="29" spans="11:27" s="40" customFormat="1" ht="12">
      <c r="K29" s="40" t="s">
        <v>120</v>
      </c>
      <c r="O29" s="150"/>
      <c r="P29" s="150" t="s">
        <v>323</v>
      </c>
      <c r="Q29" s="150"/>
      <c r="R29" s="150"/>
      <c r="S29" s="150"/>
      <c r="T29" s="150"/>
      <c r="U29" s="150"/>
      <c r="V29" s="40" t="s">
        <v>324</v>
      </c>
      <c r="W29" s="150"/>
      <c r="X29" s="150"/>
      <c r="Y29" s="150"/>
      <c r="AA29" s="150" t="s">
        <v>121</v>
      </c>
    </row>
    <row r="30" spans="3:25" s="39" customFormat="1" ht="15.75" customHeight="1">
      <c r="C30" s="39" t="s">
        <v>122</v>
      </c>
      <c r="K30" s="39" t="s">
        <v>123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</row>
    <row r="31" spans="3:25" s="39" customFormat="1" ht="15.75" customHeight="1">
      <c r="C31" s="39" t="s">
        <v>124</v>
      </c>
      <c r="K31" s="39" t="s">
        <v>125</v>
      </c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</row>
    <row r="32" spans="3:25" s="40" customFormat="1" ht="12">
      <c r="C32" s="40" t="s">
        <v>126</v>
      </c>
      <c r="K32" s="40" t="s">
        <v>127</v>
      </c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</row>
    <row r="33" spans="11:25" s="39" customFormat="1" ht="15.75" customHeight="1">
      <c r="K33" s="39" t="s">
        <v>128</v>
      </c>
      <c r="O33" s="131"/>
      <c r="P33" s="131" t="s">
        <v>129</v>
      </c>
      <c r="Q33" s="131"/>
      <c r="R33" s="131"/>
      <c r="S33" s="131"/>
      <c r="T33" s="131"/>
      <c r="U33" s="131"/>
      <c r="V33" s="131" t="s">
        <v>130</v>
      </c>
      <c r="W33" s="131"/>
      <c r="X33" s="131"/>
      <c r="Y33" s="131"/>
    </row>
    <row r="34" spans="11:27" s="40" customFormat="1" ht="12">
      <c r="K34" s="40" t="s">
        <v>131</v>
      </c>
      <c r="O34" s="150"/>
      <c r="P34" s="150" t="s">
        <v>132</v>
      </c>
      <c r="Q34" s="150"/>
      <c r="R34" s="150"/>
      <c r="S34" s="150"/>
      <c r="T34" s="150"/>
      <c r="U34" s="150"/>
      <c r="V34" s="40" t="s">
        <v>325</v>
      </c>
      <c r="W34" s="150"/>
      <c r="X34" s="150"/>
      <c r="Y34" s="150"/>
      <c r="AA34" s="150" t="s">
        <v>133</v>
      </c>
    </row>
    <row r="35" spans="11:27" s="39" customFormat="1" ht="15.75" customHeight="1">
      <c r="K35" s="39" t="s">
        <v>134</v>
      </c>
      <c r="O35" s="131"/>
      <c r="P35" s="131" t="s">
        <v>135</v>
      </c>
      <c r="Q35" s="131"/>
      <c r="R35" s="131"/>
      <c r="S35" s="131"/>
      <c r="T35" s="131"/>
      <c r="U35" s="131"/>
      <c r="V35" s="131" t="s">
        <v>136</v>
      </c>
      <c r="W35" s="131"/>
      <c r="X35" s="131"/>
      <c r="Y35" s="131"/>
      <c r="AA35" s="39" t="s">
        <v>137</v>
      </c>
    </row>
    <row r="36" spans="3:25" s="40" customFormat="1" ht="12">
      <c r="C36" s="40" t="s">
        <v>138</v>
      </c>
      <c r="K36" s="40" t="s">
        <v>0</v>
      </c>
      <c r="O36" s="150" t="s">
        <v>1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</row>
    <row r="37" spans="11:25" s="39" customFormat="1" ht="15.75" customHeight="1">
      <c r="K37" s="39" t="s">
        <v>23</v>
      </c>
      <c r="O37" s="131" t="s">
        <v>139</v>
      </c>
      <c r="P37" s="131"/>
      <c r="Q37" s="131"/>
      <c r="R37" s="131"/>
      <c r="S37" s="131"/>
      <c r="T37" s="131"/>
      <c r="U37" s="131" t="s">
        <v>140</v>
      </c>
      <c r="V37" s="131"/>
      <c r="W37" s="131"/>
      <c r="X37" s="131"/>
      <c r="Y37" s="131"/>
    </row>
    <row r="38" spans="11:25" s="39" customFormat="1" ht="15.75" customHeight="1">
      <c r="K38" s="39" t="s">
        <v>24</v>
      </c>
      <c r="O38" s="131" t="s">
        <v>207</v>
      </c>
      <c r="P38" s="131"/>
      <c r="Q38" s="131"/>
      <c r="R38" s="131"/>
      <c r="S38" s="131"/>
      <c r="T38" s="131"/>
      <c r="U38" s="131" t="s">
        <v>208</v>
      </c>
      <c r="V38" s="131"/>
      <c r="W38" s="131"/>
      <c r="X38" s="131"/>
      <c r="Y38" s="131"/>
    </row>
    <row r="39" spans="11:25" s="40" customFormat="1" ht="12">
      <c r="K39" s="40" t="s">
        <v>25</v>
      </c>
      <c r="O39" s="150" t="s">
        <v>224</v>
      </c>
      <c r="P39" s="150"/>
      <c r="Q39" s="150"/>
      <c r="R39" s="150"/>
      <c r="S39" s="150"/>
      <c r="T39" s="150"/>
      <c r="U39" s="150"/>
      <c r="V39" s="150"/>
      <c r="W39" s="150"/>
      <c r="X39" s="150"/>
      <c r="Y39" s="150"/>
    </row>
    <row r="40" s="40" customFormat="1" ht="12"/>
    <row r="41" spans="3:12" s="40" customFormat="1" ht="12">
      <c r="C41" s="44" t="s">
        <v>45</v>
      </c>
      <c r="D41" s="45"/>
      <c r="E41" s="45"/>
      <c r="F41" s="45"/>
      <c r="G41" s="45"/>
      <c r="H41" s="45"/>
      <c r="I41" s="45"/>
      <c r="J41" s="45"/>
      <c r="K41" s="40" t="s">
        <v>46</v>
      </c>
      <c r="L41" s="39"/>
    </row>
    <row r="42" s="40" customFormat="1" ht="12"/>
    <row r="43" s="40" customFormat="1" ht="12"/>
    <row r="44" s="40" customFormat="1" ht="12"/>
    <row r="45" s="40" customFormat="1" ht="12"/>
    <row r="46" s="40" customFormat="1" ht="12"/>
    <row r="47" s="40" customFormat="1" ht="12"/>
    <row r="48" s="40" customFormat="1" ht="12"/>
    <row r="49" s="40" customFormat="1" ht="12"/>
    <row r="50" s="40" customFormat="1" ht="12"/>
    <row r="51" s="40" customFormat="1" ht="12"/>
    <row r="52" s="40" customFormat="1" ht="12"/>
    <row r="53" s="40" customFormat="1" ht="12"/>
    <row r="54" s="40" customFormat="1" ht="12"/>
    <row r="55" s="40" customFormat="1" ht="12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12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  <row r="73" s="40" customFormat="1" ht="12"/>
    <row r="74" s="40" customFormat="1" ht="12"/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="40" customFormat="1" ht="12"/>
    <row r="103" s="40" customFormat="1" ht="12"/>
    <row r="104" s="40" customFormat="1" ht="12"/>
    <row r="105" s="40" customFormat="1" ht="12"/>
    <row r="106" s="40" customFormat="1" ht="12"/>
    <row r="107" s="40" customFormat="1" ht="12"/>
    <row r="108" s="40" customFormat="1" ht="12"/>
    <row r="109" s="40" customFormat="1" ht="12"/>
    <row r="110" s="40" customFormat="1" ht="12"/>
    <row r="111" s="40" customFormat="1" ht="12"/>
    <row r="112" s="40" customFormat="1" ht="12"/>
    <row r="113" s="40" customFormat="1" ht="12"/>
    <row r="114" s="40" customFormat="1" ht="12"/>
    <row r="115" s="40" customFormat="1" ht="12"/>
    <row r="116" s="40" customFormat="1" ht="12"/>
    <row r="117" s="40" customFormat="1" ht="12"/>
    <row r="118" s="40" customFormat="1" ht="12"/>
    <row r="119" s="40" customFormat="1" ht="12"/>
    <row r="120" s="40" customFormat="1" ht="12"/>
    <row r="121" s="40" customFormat="1" ht="12"/>
    <row r="122" s="40" customFormat="1" ht="12"/>
    <row r="123" s="40" customFormat="1" ht="12"/>
    <row r="124" s="40" customFormat="1" ht="12"/>
    <row r="125" s="40" customFormat="1" ht="12"/>
    <row r="126" s="40" customFormat="1" ht="12"/>
    <row r="127" s="40" customFormat="1" ht="12"/>
    <row r="128" s="40" customFormat="1" ht="12"/>
    <row r="129" s="40" customFormat="1" ht="12"/>
    <row r="130" s="40" customFormat="1" ht="12"/>
    <row r="131" s="40" customFormat="1" ht="12"/>
    <row r="132" s="40" customFormat="1" ht="12"/>
    <row r="133" s="40" customFormat="1" ht="12"/>
    <row r="134" s="40" customFormat="1" ht="12"/>
    <row r="135" s="40" customFormat="1" ht="12"/>
    <row r="136" s="40" customFormat="1" ht="12"/>
    <row r="137" s="40" customFormat="1" ht="12"/>
    <row r="138" s="40" customFormat="1" ht="12"/>
    <row r="139" s="40" customFormat="1" ht="12"/>
    <row r="140" s="40" customFormat="1" ht="12"/>
    <row r="141" s="40" customFormat="1" ht="12"/>
    <row r="142" s="40" customFormat="1" ht="12"/>
    <row r="143" s="40" customFormat="1" ht="12"/>
    <row r="144" s="40" customFormat="1" ht="12"/>
    <row r="145" s="40" customFormat="1" ht="12"/>
    <row r="146" s="40" customFormat="1" ht="12"/>
    <row r="147" s="40" customFormat="1" ht="12"/>
    <row r="148" s="40" customFormat="1" ht="12"/>
    <row r="149" s="40" customFormat="1" ht="12"/>
    <row r="150" s="40" customFormat="1" ht="12"/>
    <row r="151" s="40" customFormat="1" ht="12"/>
    <row r="152" s="40" customFormat="1" ht="12"/>
    <row r="153" s="40" customFormat="1" ht="12"/>
    <row r="154" s="40" customFormat="1" ht="12"/>
    <row r="155" s="40" customFormat="1" ht="12"/>
    <row r="156" s="40" customFormat="1" ht="12"/>
    <row r="157" s="40" customFormat="1" ht="12"/>
    <row r="158" s="40" customFormat="1" ht="12"/>
    <row r="159" s="40" customFormat="1" ht="12"/>
    <row r="160" s="40" customFormat="1" ht="12"/>
    <row r="161" s="40" customFormat="1" ht="12"/>
    <row r="162" s="40" customFormat="1" ht="12"/>
    <row r="163" s="40" customFormat="1" ht="12"/>
    <row r="164" s="40" customFormat="1" ht="12"/>
    <row r="165" s="40" customFormat="1" ht="12"/>
    <row r="166" s="40" customFormat="1" ht="12"/>
    <row r="167" s="40" customFormat="1" ht="12"/>
    <row r="168" s="40" customFormat="1" ht="12"/>
    <row r="169" s="40" customFormat="1" ht="12"/>
    <row r="170" s="40" customFormat="1" ht="12"/>
    <row r="171" s="40" customFormat="1" ht="12"/>
    <row r="172" s="40" customFormat="1" ht="12"/>
    <row r="173" s="40" customFormat="1" ht="12"/>
    <row r="174" s="40" customFormat="1" ht="12"/>
    <row r="175" s="40" customFormat="1" ht="12"/>
    <row r="176" s="40" customFormat="1" ht="12"/>
    <row r="177" s="40" customFormat="1" ht="12"/>
    <row r="178" s="40" customFormat="1" ht="12"/>
    <row r="179" s="40" customFormat="1" ht="12"/>
    <row r="180" s="40" customFormat="1" ht="12"/>
  </sheetData>
  <sheetProtection/>
  <printOptions/>
  <pageMargins left="0.3937007874015748" right="0.2362204724409449" top="0.7874015748031497" bottom="0.2755905511811024" header="0.5118110236220472" footer="0.15748031496062992"/>
  <pageSetup horizontalDpi="600" verticalDpi="600" orientation="portrait" paperSize="9" r:id="rId1"/>
  <headerFooter alignWithMargins="0">
    <oddFooter>&amp;R　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70"/>
  <sheetViews>
    <sheetView view="pageBreakPreview" zoomScaleSheetLayoutView="100" zoomScalePageLayoutView="0" workbookViewId="0" topLeftCell="A52">
      <selection activeCell="D14" sqref="D14"/>
    </sheetView>
  </sheetViews>
  <sheetFormatPr defaultColWidth="8.796875" defaultRowHeight="14.25"/>
  <cols>
    <col min="1" max="1" width="3.59765625" style="39" bestFit="1" customWidth="1"/>
    <col min="2" max="2" width="1.4921875" style="39" customWidth="1"/>
    <col min="3" max="3" width="9" style="39" customWidth="1"/>
    <col min="4" max="4" width="84.09765625" style="39" customWidth="1"/>
    <col min="5" max="5" width="0.4921875" style="39" customWidth="1"/>
    <col min="6" max="16384" width="9" style="39" customWidth="1"/>
  </cols>
  <sheetData>
    <row r="1" spans="1:2" ht="17.25">
      <c r="A1" s="42" t="s">
        <v>234</v>
      </c>
      <c r="B1" s="42"/>
    </row>
    <row r="2" ht="10.5" customHeight="1"/>
    <row r="3" spans="1:4" ht="15.75" customHeight="1">
      <c r="A3" s="39">
        <v>1</v>
      </c>
      <c r="C3" s="39" t="s">
        <v>235</v>
      </c>
      <c r="D3" s="39" t="s">
        <v>259</v>
      </c>
    </row>
    <row r="4" spans="1:4" ht="15.75" customHeight="1">
      <c r="A4" s="39">
        <v>2</v>
      </c>
      <c r="C4" s="39" t="s">
        <v>236</v>
      </c>
      <c r="D4" s="39" t="s">
        <v>5</v>
      </c>
    </row>
    <row r="5" spans="1:4" ht="15.75" customHeight="1">
      <c r="A5" s="39">
        <v>3</v>
      </c>
      <c r="C5" s="39" t="s">
        <v>237</v>
      </c>
      <c r="D5" s="39" t="s">
        <v>6</v>
      </c>
    </row>
    <row r="6" ht="15.75" customHeight="1">
      <c r="D6" s="39" t="s">
        <v>41</v>
      </c>
    </row>
    <row r="7" spans="1:4" ht="15.75" customHeight="1">
      <c r="A7" s="39">
        <v>4</v>
      </c>
      <c r="C7" s="39" t="s">
        <v>238</v>
      </c>
      <c r="D7" s="120" t="s">
        <v>227</v>
      </c>
    </row>
    <row r="8" ht="15.75" customHeight="1">
      <c r="D8" s="133" t="s">
        <v>260</v>
      </c>
    </row>
    <row r="9" ht="15.75" customHeight="1">
      <c r="D9" s="227" t="s">
        <v>488</v>
      </c>
    </row>
    <row r="10" spans="2:4" ht="15.75" customHeight="1">
      <c r="B10" s="38"/>
      <c r="D10" s="227" t="s">
        <v>489</v>
      </c>
    </row>
    <row r="11" spans="2:4" ht="15.75" customHeight="1">
      <c r="B11" s="38"/>
      <c r="D11" s="227" t="s">
        <v>490</v>
      </c>
    </row>
    <row r="12" spans="1:4" ht="15.75" customHeight="1">
      <c r="A12" s="39">
        <v>5</v>
      </c>
      <c r="C12" s="39" t="s">
        <v>239</v>
      </c>
      <c r="D12" s="120" t="s">
        <v>261</v>
      </c>
    </row>
    <row r="13" ht="15.75" customHeight="1">
      <c r="D13" s="120" t="s">
        <v>233</v>
      </c>
    </row>
    <row r="14" ht="15.75" customHeight="1">
      <c r="D14" s="120" t="s">
        <v>26</v>
      </c>
    </row>
    <row r="15" spans="1:4" ht="15.75" customHeight="1">
      <c r="A15" s="39">
        <v>6</v>
      </c>
      <c r="C15" s="39" t="s">
        <v>240</v>
      </c>
      <c r="D15" s="39" t="s">
        <v>7</v>
      </c>
    </row>
    <row r="16" ht="15.75" customHeight="1">
      <c r="D16" s="120" t="s">
        <v>9</v>
      </c>
    </row>
    <row r="17" ht="15.75" customHeight="1">
      <c r="D17" s="120" t="s">
        <v>10</v>
      </c>
    </row>
    <row r="18" spans="1:4" ht="15.75" customHeight="1">
      <c r="A18" s="39">
        <v>7</v>
      </c>
      <c r="C18" s="39" t="s">
        <v>241</v>
      </c>
      <c r="D18" s="120" t="s">
        <v>47</v>
      </c>
    </row>
    <row r="19" ht="15.75" customHeight="1">
      <c r="D19" s="120" t="s">
        <v>48</v>
      </c>
    </row>
    <row r="20" ht="15.75" customHeight="1">
      <c r="D20" s="120" t="s">
        <v>14</v>
      </c>
    </row>
    <row r="21" ht="15.75" customHeight="1">
      <c r="D21" s="120" t="s">
        <v>15</v>
      </c>
    </row>
    <row r="22" ht="15.75" customHeight="1">
      <c r="D22" s="120" t="s">
        <v>16</v>
      </c>
    </row>
    <row r="23" ht="15.75" customHeight="1">
      <c r="D23" s="120" t="s">
        <v>242</v>
      </c>
    </row>
    <row r="24" ht="15.75" customHeight="1">
      <c r="D24" s="120" t="s">
        <v>229</v>
      </c>
    </row>
    <row r="25" ht="15.75" customHeight="1">
      <c r="D25" s="120" t="s">
        <v>243</v>
      </c>
    </row>
    <row r="26" ht="15.75" customHeight="1">
      <c r="D26" s="120" t="s">
        <v>262</v>
      </c>
    </row>
    <row r="27" ht="15.75" customHeight="1">
      <c r="D27" s="120" t="s">
        <v>228</v>
      </c>
    </row>
    <row r="28" ht="15.75" customHeight="1">
      <c r="D28" s="120" t="s">
        <v>12</v>
      </c>
    </row>
    <row r="29" ht="15.75" customHeight="1">
      <c r="D29" s="120" t="s">
        <v>27</v>
      </c>
    </row>
    <row r="30" ht="15.75" customHeight="1">
      <c r="D30" s="120" t="s">
        <v>13</v>
      </c>
    </row>
    <row r="31" ht="15.75" customHeight="1">
      <c r="D31" s="120" t="s">
        <v>17</v>
      </c>
    </row>
    <row r="32" spans="1:4" ht="15.75" customHeight="1">
      <c r="A32" s="39">
        <v>8</v>
      </c>
      <c r="C32" s="39" t="s">
        <v>244</v>
      </c>
      <c r="D32" s="120" t="s">
        <v>49</v>
      </c>
    </row>
    <row r="33" ht="15.75" customHeight="1">
      <c r="D33" s="126" t="s">
        <v>263</v>
      </c>
    </row>
    <row r="34" ht="15.75" customHeight="1">
      <c r="D34" s="122" t="s">
        <v>50</v>
      </c>
    </row>
    <row r="35" ht="15.75" customHeight="1">
      <c r="D35" s="123" t="s">
        <v>245</v>
      </c>
    </row>
    <row r="36" ht="15.75" customHeight="1">
      <c r="D36" s="120" t="s">
        <v>246</v>
      </c>
    </row>
    <row r="37" ht="15.75" customHeight="1">
      <c r="D37" s="120" t="s">
        <v>51</v>
      </c>
    </row>
    <row r="38" ht="15.75" customHeight="1">
      <c r="D38" s="125" t="s">
        <v>264</v>
      </c>
    </row>
    <row r="39" ht="15.75" customHeight="1">
      <c r="D39" s="120" t="s">
        <v>265</v>
      </c>
    </row>
    <row r="40" ht="15.75" customHeight="1">
      <c r="D40" s="120" t="s">
        <v>52</v>
      </c>
    </row>
    <row r="41" ht="15.75" customHeight="1">
      <c r="D41" s="120" t="s">
        <v>56</v>
      </c>
    </row>
    <row r="42" ht="15.75" customHeight="1">
      <c r="D42" s="120" t="s">
        <v>57</v>
      </c>
    </row>
    <row r="43" spans="1:4" ht="15.75" customHeight="1">
      <c r="A43" s="39">
        <v>9</v>
      </c>
      <c r="C43" s="39" t="s">
        <v>247</v>
      </c>
      <c r="D43" s="121" t="s">
        <v>53</v>
      </c>
    </row>
    <row r="44" ht="31.5" customHeight="1">
      <c r="D44" s="124" t="s">
        <v>54</v>
      </c>
    </row>
    <row r="45" ht="15.75" customHeight="1">
      <c r="D45" s="124" t="s">
        <v>55</v>
      </c>
    </row>
    <row r="46" spans="1:4" ht="15.75" customHeight="1">
      <c r="A46" s="39">
        <v>10</v>
      </c>
      <c r="C46" s="39" t="s">
        <v>248</v>
      </c>
      <c r="D46" s="120" t="s">
        <v>266</v>
      </c>
    </row>
    <row r="47" ht="15.75" customHeight="1">
      <c r="D47" s="120" t="s">
        <v>267</v>
      </c>
    </row>
    <row r="48" ht="15.75" customHeight="1">
      <c r="D48" s="120" t="s">
        <v>249</v>
      </c>
    </row>
    <row r="49" spans="1:4" ht="15.75" customHeight="1">
      <c r="A49" s="39">
        <v>11</v>
      </c>
      <c r="C49" s="39" t="s">
        <v>250</v>
      </c>
      <c r="D49" s="120" t="s">
        <v>346</v>
      </c>
    </row>
    <row r="50" spans="1:4" ht="15.75" customHeight="1">
      <c r="A50" s="39">
        <v>12</v>
      </c>
      <c r="C50" s="39" t="s">
        <v>251</v>
      </c>
      <c r="D50" s="122" t="s">
        <v>43</v>
      </c>
    </row>
    <row r="51" ht="15.75" customHeight="1">
      <c r="D51" s="39" t="s">
        <v>231</v>
      </c>
    </row>
    <row r="52" ht="15.75" customHeight="1">
      <c r="D52" s="39" t="s">
        <v>22</v>
      </c>
    </row>
    <row r="53" ht="15.75" customHeight="1">
      <c r="D53" s="39" t="s">
        <v>20</v>
      </c>
    </row>
    <row r="54" spans="1:4" ht="15.75" customHeight="1">
      <c r="A54" s="39">
        <v>13</v>
      </c>
      <c r="C54" s="39" t="s">
        <v>252</v>
      </c>
      <c r="D54" s="39" t="s">
        <v>19</v>
      </c>
    </row>
    <row r="55" ht="15.75" customHeight="1">
      <c r="D55" s="39" t="s">
        <v>225</v>
      </c>
    </row>
    <row r="56" ht="15.75" customHeight="1">
      <c r="D56" s="39" t="s">
        <v>226</v>
      </c>
    </row>
    <row r="57" ht="15.75" customHeight="1">
      <c r="D57" s="39" t="s">
        <v>223</v>
      </c>
    </row>
    <row r="58" spans="1:4" ht="17.25" customHeight="1">
      <c r="A58" s="42" t="s">
        <v>253</v>
      </c>
      <c r="B58" s="46"/>
      <c r="C58" s="46"/>
      <c r="D58" s="43"/>
    </row>
    <row r="59" spans="2:4" ht="17.25" customHeight="1">
      <c r="B59" s="47"/>
      <c r="D59" s="39" t="s">
        <v>44</v>
      </c>
    </row>
    <row r="60" spans="1:4" ht="17.25" customHeight="1">
      <c r="A60" s="42" t="s">
        <v>254</v>
      </c>
      <c r="B60" s="46"/>
      <c r="C60" s="46"/>
      <c r="D60"/>
    </row>
    <row r="61" spans="1:4" ht="17.25" customHeight="1">
      <c r="A61" s="42"/>
      <c r="B61" s="46"/>
      <c r="C61" s="46"/>
      <c r="D61" s="39" t="s">
        <v>232</v>
      </c>
    </row>
    <row r="62" spans="1:4" ht="17.25" customHeight="1">
      <c r="A62" s="42" t="s">
        <v>255</v>
      </c>
      <c r="B62" s="46"/>
      <c r="C62" s="46"/>
      <c r="D62" s="132"/>
    </row>
    <row r="63" spans="2:4" ht="15.75" customHeight="1">
      <c r="B63" s="47"/>
      <c r="C63" s="47" t="s">
        <v>256</v>
      </c>
      <c r="D63" s="234" t="s">
        <v>481</v>
      </c>
    </row>
    <row r="64" spans="2:4" ht="15.75" customHeight="1">
      <c r="B64" s="47"/>
      <c r="C64" s="47" t="s">
        <v>257</v>
      </c>
      <c r="D64" s="234" t="s">
        <v>440</v>
      </c>
    </row>
    <row r="65" spans="2:4" ht="15.75" customHeight="1">
      <c r="B65" s="47"/>
      <c r="C65" s="47" t="s">
        <v>258</v>
      </c>
      <c r="D65" s="131" t="s">
        <v>18</v>
      </c>
    </row>
    <row r="66" spans="2:3" ht="15.75" customHeight="1">
      <c r="B66" s="47"/>
      <c r="C66" s="47"/>
    </row>
    <row r="67" spans="2:3" ht="15.75" customHeight="1">
      <c r="B67" s="47"/>
      <c r="C67" s="47"/>
    </row>
    <row r="68" spans="2:3" ht="15.75" customHeight="1">
      <c r="B68" s="47"/>
      <c r="C68" s="47"/>
    </row>
    <row r="69" spans="2:3" ht="15.75" customHeight="1">
      <c r="B69" s="47"/>
      <c r="C69" s="47"/>
    </row>
    <row r="70" spans="2:3" ht="9.75" customHeight="1">
      <c r="B70" s="47"/>
      <c r="C70" s="47"/>
    </row>
  </sheetData>
  <sheetProtection/>
  <printOptions/>
  <pageMargins left="0.8661417322834646" right="0.1968503937007874" top="0.31496062992125984" bottom="0.2362204724409449" header="0.15748031496062992" footer="0.1968503937007874"/>
  <pageSetup fitToHeight="1" fitToWidth="1" horizontalDpi="600" verticalDpi="600" orientation="portrait" paperSize="9" scale="83" r:id="rId1"/>
  <headerFooter alignWithMargins="0">
    <oddFooter>&amp;R-3-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G19"/>
  <sheetViews>
    <sheetView zoomScalePageLayoutView="0" workbookViewId="0" topLeftCell="A1">
      <selection activeCell="D5" sqref="D5"/>
    </sheetView>
  </sheetViews>
  <sheetFormatPr defaultColWidth="16.796875" defaultRowHeight="18" customHeight="1"/>
  <cols>
    <col min="1" max="1" width="5.5" style="0" customWidth="1"/>
    <col min="2" max="16384" width="16.69921875" style="0" customWidth="1"/>
  </cols>
  <sheetData>
    <row r="1" ht="18" customHeight="1" thickBot="1">
      <c r="E1" t="s">
        <v>326</v>
      </c>
    </row>
    <row r="2" spans="2:7" ht="18" customHeight="1">
      <c r="B2" s="255" t="s">
        <v>284</v>
      </c>
      <c r="C2" s="110" t="s">
        <v>268</v>
      </c>
      <c r="D2" t="s">
        <v>290</v>
      </c>
      <c r="E2" t="s">
        <v>328</v>
      </c>
      <c r="F2" t="s">
        <v>329</v>
      </c>
      <c r="G2" t="s">
        <v>327</v>
      </c>
    </row>
    <row r="3" spans="2:3" ht="18" customHeight="1">
      <c r="B3" s="256"/>
      <c r="C3" s="119" t="s">
        <v>269</v>
      </c>
    </row>
    <row r="4" spans="2:3" ht="18" customHeight="1">
      <c r="B4" s="256"/>
      <c r="C4" s="119" t="s">
        <v>270</v>
      </c>
    </row>
    <row r="5" spans="2:3" ht="18" customHeight="1" thickBot="1">
      <c r="B5" s="257"/>
      <c r="C5" s="118" t="s">
        <v>288</v>
      </c>
    </row>
    <row r="6" spans="2:3" ht="18" customHeight="1">
      <c r="B6" s="255" t="s">
        <v>285</v>
      </c>
      <c r="C6" s="117" t="s">
        <v>271</v>
      </c>
    </row>
    <row r="7" spans="2:3" ht="18" customHeight="1">
      <c r="B7" s="256"/>
      <c r="C7" s="102" t="s">
        <v>272</v>
      </c>
    </row>
    <row r="8" spans="2:3" ht="18" customHeight="1">
      <c r="B8" s="256"/>
      <c r="C8" s="102" t="s">
        <v>273</v>
      </c>
    </row>
    <row r="9" spans="2:3" ht="18" customHeight="1">
      <c r="B9" s="256"/>
      <c r="C9" s="116" t="s">
        <v>274</v>
      </c>
    </row>
    <row r="10" spans="2:3" ht="18" customHeight="1" thickBot="1">
      <c r="B10" s="258"/>
      <c r="C10" s="115" t="s">
        <v>275</v>
      </c>
    </row>
    <row r="11" spans="2:3" ht="18" customHeight="1">
      <c r="B11" s="259" t="s">
        <v>286</v>
      </c>
      <c r="C11" s="114" t="s">
        <v>276</v>
      </c>
    </row>
    <row r="12" spans="2:3" ht="18" customHeight="1">
      <c r="B12" s="256"/>
      <c r="C12" s="119" t="s">
        <v>277</v>
      </c>
    </row>
    <row r="13" spans="2:3" ht="18" customHeight="1">
      <c r="B13" s="256"/>
      <c r="C13" s="119" t="s">
        <v>278</v>
      </c>
    </row>
    <row r="14" spans="2:3" ht="18" customHeight="1">
      <c r="B14" s="256"/>
      <c r="C14" s="118" t="s">
        <v>279</v>
      </c>
    </row>
    <row r="15" spans="2:3" ht="18" customHeight="1" thickBot="1">
      <c r="B15" s="256"/>
      <c r="C15" s="113" t="s">
        <v>280</v>
      </c>
    </row>
    <row r="16" spans="2:3" ht="18" customHeight="1">
      <c r="B16" s="256" t="s">
        <v>287</v>
      </c>
      <c r="C16" s="112" t="s">
        <v>281</v>
      </c>
    </row>
    <row r="17" spans="2:3" ht="18" customHeight="1">
      <c r="B17" s="256"/>
      <c r="C17" s="102" t="s">
        <v>282</v>
      </c>
    </row>
    <row r="18" spans="2:3" ht="18" customHeight="1">
      <c r="B18" s="256"/>
      <c r="C18" s="111" t="s">
        <v>289</v>
      </c>
    </row>
    <row r="19" spans="2:3" ht="18" customHeight="1" thickBot="1">
      <c r="B19" s="258"/>
      <c r="C19" s="115" t="s">
        <v>283</v>
      </c>
    </row>
  </sheetData>
  <sheetProtection/>
  <mergeCells count="4">
    <mergeCell ref="B2:B5"/>
    <mergeCell ref="B6:B10"/>
    <mergeCell ref="B11:B15"/>
    <mergeCell ref="B16:B1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33"/>
  <sheetViews>
    <sheetView view="pageBreakPreview" zoomScaleNormal="75" zoomScaleSheetLayoutView="100" workbookViewId="0" topLeftCell="A16">
      <selection activeCell="D15" sqref="D15"/>
    </sheetView>
  </sheetViews>
  <sheetFormatPr defaultColWidth="15.59765625" defaultRowHeight="19.5" customHeight="1"/>
  <cols>
    <col min="1" max="2" width="5.8984375" style="20" customWidth="1"/>
    <col min="3" max="8" width="17.19921875" style="20" customWidth="1"/>
    <col min="9" max="9" width="5.69921875" style="20" customWidth="1"/>
    <col min="10" max="16384" width="15.59765625" style="20" customWidth="1"/>
  </cols>
  <sheetData>
    <row r="1" ht="19.5" customHeight="1">
      <c r="A1" s="15" t="s">
        <v>209</v>
      </c>
    </row>
    <row r="2" ht="19.5" customHeight="1">
      <c r="A2" s="15"/>
    </row>
    <row r="3" spans="1:7" ht="19.5" customHeight="1">
      <c r="A3" s="108"/>
      <c r="B3" s="108"/>
      <c r="C3" s="19"/>
      <c r="D3" s="19" t="s">
        <v>210</v>
      </c>
      <c r="E3" s="19" t="s">
        <v>211</v>
      </c>
      <c r="F3" s="19" t="s">
        <v>212</v>
      </c>
      <c r="G3" s="19" t="s">
        <v>213</v>
      </c>
    </row>
    <row r="4" spans="1:7" ht="19.5" customHeight="1">
      <c r="A4" s="32"/>
      <c r="B4" s="107"/>
      <c r="C4" s="109" t="s">
        <v>291</v>
      </c>
      <c r="D4" s="19" t="s">
        <v>345</v>
      </c>
      <c r="E4" s="19" t="s">
        <v>342</v>
      </c>
      <c r="F4" s="19" t="s">
        <v>343</v>
      </c>
      <c r="G4" s="19" t="s">
        <v>344</v>
      </c>
    </row>
    <row r="5" ht="19.5" customHeight="1">
      <c r="A5" s="16"/>
    </row>
    <row r="6" spans="1:3" ht="19.5" customHeight="1">
      <c r="A6" s="48"/>
      <c r="B6" s="14" t="s">
        <v>144</v>
      </c>
      <c r="C6" s="9"/>
    </row>
    <row r="7" spans="1:8" ht="24.75" customHeight="1">
      <c r="A7" s="89"/>
      <c r="B7" s="260" t="s">
        <v>145</v>
      </c>
      <c r="C7" s="139"/>
      <c r="D7" s="19" t="str">
        <f>C8</f>
        <v>つくし野SC</v>
      </c>
      <c r="E7" s="94" t="str">
        <f>C9</f>
        <v>FCアミスター</v>
      </c>
      <c r="F7" s="94" t="str">
        <f>C10</f>
        <v>湖北台西SSS</v>
      </c>
      <c r="G7" s="94" t="str">
        <f>C11</f>
        <v>翼SC（B）</v>
      </c>
      <c r="H7" s="48"/>
    </row>
    <row r="8" spans="1:8" ht="24.75" customHeight="1">
      <c r="A8" s="89"/>
      <c r="B8" s="261"/>
      <c r="C8" s="136" t="s">
        <v>268</v>
      </c>
      <c r="D8" s="17" t="s">
        <v>318</v>
      </c>
      <c r="E8" s="94"/>
      <c r="F8" s="127"/>
      <c r="G8" s="127"/>
      <c r="H8" s="48"/>
    </row>
    <row r="9" spans="1:8" ht="24.75" customHeight="1">
      <c r="A9" s="89"/>
      <c r="B9" s="261"/>
      <c r="C9" s="136" t="s">
        <v>269</v>
      </c>
      <c r="D9" s="127"/>
      <c r="E9" s="17" t="s">
        <v>319</v>
      </c>
      <c r="F9" s="94"/>
      <c r="G9" s="94"/>
      <c r="H9" s="48"/>
    </row>
    <row r="10" spans="1:8" ht="24.75" customHeight="1">
      <c r="A10" s="89"/>
      <c r="B10" s="261"/>
      <c r="C10" s="136" t="s">
        <v>270</v>
      </c>
      <c r="D10" s="127"/>
      <c r="E10" s="95"/>
      <c r="F10" s="17" t="s">
        <v>320</v>
      </c>
      <c r="G10" s="94"/>
      <c r="H10" s="48"/>
    </row>
    <row r="11" spans="1:8" ht="24.75" customHeight="1">
      <c r="A11" s="89"/>
      <c r="B11" s="262"/>
      <c r="C11" s="136" t="s">
        <v>288</v>
      </c>
      <c r="D11" s="127"/>
      <c r="E11" s="95"/>
      <c r="F11" s="95"/>
      <c r="G11" s="17" t="s">
        <v>321</v>
      </c>
      <c r="H11" s="48"/>
    </row>
    <row r="12" spans="1:14" ht="24.75" customHeight="1">
      <c r="A12" s="32"/>
      <c r="B12" s="157"/>
      <c r="C12" s="137"/>
      <c r="E12" s="96"/>
      <c r="F12" s="96"/>
      <c r="G12" s="96"/>
      <c r="H12" s="48"/>
      <c r="I12" s="48"/>
      <c r="J12" s="49"/>
      <c r="K12" s="48"/>
      <c r="L12" s="48"/>
      <c r="M12" s="48"/>
      <c r="N12" s="49"/>
    </row>
    <row r="13" spans="1:9" ht="24.75" customHeight="1">
      <c r="A13" s="54"/>
      <c r="B13" s="260" t="s">
        <v>146</v>
      </c>
      <c r="C13" s="138"/>
      <c r="D13" s="19" t="str">
        <f>C14</f>
        <v>湖北台クラブ(A)</v>
      </c>
      <c r="E13" s="94" t="str">
        <f>C15</f>
        <v>高野山SSS</v>
      </c>
      <c r="F13" s="97" t="str">
        <f>C16</f>
        <v>隼SC</v>
      </c>
      <c r="G13" s="94" t="str">
        <f>C17</f>
        <v>イレブンジュニアFC(B)</v>
      </c>
      <c r="H13" s="127" t="str">
        <f>C18</f>
        <v>三小キッカーズ(B)</v>
      </c>
      <c r="I13" s="48"/>
    </row>
    <row r="14" spans="1:9" ht="24.75" customHeight="1">
      <c r="A14" s="54"/>
      <c r="B14" s="261"/>
      <c r="C14" s="136" t="s">
        <v>338</v>
      </c>
      <c r="D14" s="17" t="s">
        <v>318</v>
      </c>
      <c r="E14" s="127"/>
      <c r="F14" s="127"/>
      <c r="G14" s="127"/>
      <c r="H14" s="127"/>
      <c r="I14" s="48"/>
    </row>
    <row r="15" spans="1:9" ht="24.75" customHeight="1">
      <c r="A15" s="54"/>
      <c r="B15" s="261"/>
      <c r="C15" s="136" t="s">
        <v>277</v>
      </c>
      <c r="D15" s="127"/>
      <c r="E15" s="17" t="s">
        <v>319</v>
      </c>
      <c r="F15" s="127"/>
      <c r="G15" s="127"/>
      <c r="H15" s="127"/>
      <c r="I15" s="48"/>
    </row>
    <row r="16" spans="1:8" ht="24.75" customHeight="1">
      <c r="A16" s="54"/>
      <c r="B16" s="261"/>
      <c r="C16" s="136" t="s">
        <v>278</v>
      </c>
      <c r="D16" s="127"/>
      <c r="E16" s="128"/>
      <c r="F16" s="17" t="s">
        <v>320</v>
      </c>
      <c r="G16" s="127"/>
      <c r="H16" s="127"/>
    </row>
    <row r="17" spans="1:8" ht="24.75" customHeight="1">
      <c r="A17" s="54"/>
      <c r="B17" s="261"/>
      <c r="C17" s="136" t="s">
        <v>279</v>
      </c>
      <c r="D17" s="127"/>
      <c r="E17" s="128"/>
      <c r="F17" s="128"/>
      <c r="G17" s="17" t="s">
        <v>321</v>
      </c>
      <c r="H17" s="127"/>
    </row>
    <row r="18" spans="1:8" ht="24.75" customHeight="1">
      <c r="A18" s="54"/>
      <c r="B18" s="262"/>
      <c r="C18" s="136" t="s">
        <v>280</v>
      </c>
      <c r="D18" s="103"/>
      <c r="E18" s="128"/>
      <c r="F18" s="128"/>
      <c r="G18" s="127"/>
      <c r="H18" s="17" t="s">
        <v>322</v>
      </c>
    </row>
    <row r="19" spans="1:7" ht="24.75" customHeight="1">
      <c r="A19" s="31"/>
      <c r="B19" s="31"/>
      <c r="C19" s="32"/>
      <c r="D19" s="34"/>
      <c r="E19" s="98"/>
      <c r="F19" s="98"/>
      <c r="G19" s="99"/>
    </row>
    <row r="20" spans="1:8" ht="24.75" customHeight="1">
      <c r="A20" s="89"/>
      <c r="B20" s="260" t="s">
        <v>147</v>
      </c>
      <c r="C20" s="134"/>
      <c r="D20" s="19" t="str">
        <f>C21</f>
        <v>三小キッカーズ(A)</v>
      </c>
      <c r="E20" s="94" t="str">
        <f>C22</f>
        <v>イレブンジュニアFC</v>
      </c>
      <c r="F20" s="94" t="str">
        <f>C23</f>
        <v>新木やまとSSS</v>
      </c>
      <c r="G20" s="97" t="str">
        <f>C24</f>
        <v>高野山SSS(B)</v>
      </c>
      <c r="H20" s="130" t="str">
        <f>C25</f>
        <v>つくし野SC（C）</v>
      </c>
    </row>
    <row r="21" spans="1:8" ht="24.75" customHeight="1">
      <c r="A21" s="89"/>
      <c r="B21" s="263"/>
      <c r="C21" s="136" t="s">
        <v>339</v>
      </c>
      <c r="D21" s="17" t="s">
        <v>318</v>
      </c>
      <c r="E21" s="127"/>
      <c r="F21" s="127"/>
      <c r="G21" s="127"/>
      <c r="H21" s="127"/>
    </row>
    <row r="22" spans="1:8" ht="24.75" customHeight="1">
      <c r="A22" s="89"/>
      <c r="B22" s="263"/>
      <c r="C22" s="136" t="s">
        <v>272</v>
      </c>
      <c r="D22" s="127"/>
      <c r="E22" s="17" t="s">
        <v>319</v>
      </c>
      <c r="F22" s="127"/>
      <c r="G22" s="127"/>
      <c r="H22" s="127"/>
    </row>
    <row r="23" spans="1:8" ht="24.75" customHeight="1">
      <c r="A23" s="89"/>
      <c r="B23" s="263"/>
      <c r="C23" s="136" t="s">
        <v>273</v>
      </c>
      <c r="D23" s="127"/>
      <c r="E23" s="128"/>
      <c r="F23" s="17" t="s">
        <v>320</v>
      </c>
      <c r="G23" s="127"/>
      <c r="H23" s="127"/>
    </row>
    <row r="24" spans="1:8" ht="24.75" customHeight="1">
      <c r="A24" s="89"/>
      <c r="B24" s="263"/>
      <c r="C24" s="136" t="s">
        <v>274</v>
      </c>
      <c r="D24" s="127"/>
      <c r="E24" s="128"/>
      <c r="F24" s="128"/>
      <c r="G24" s="17" t="s">
        <v>321</v>
      </c>
      <c r="H24" s="127"/>
    </row>
    <row r="25" spans="1:8" ht="24.75" customHeight="1">
      <c r="A25" s="90"/>
      <c r="B25" s="264"/>
      <c r="C25" s="136" t="s">
        <v>340</v>
      </c>
      <c r="D25" s="103"/>
      <c r="E25" s="128"/>
      <c r="F25" s="128"/>
      <c r="G25" s="127"/>
      <c r="H25" s="17" t="s">
        <v>322</v>
      </c>
    </row>
    <row r="26" spans="1:7" ht="24.75" customHeight="1">
      <c r="A26" s="32"/>
      <c r="B26" s="104"/>
      <c r="C26" s="135"/>
      <c r="E26" s="129"/>
      <c r="F26" s="129"/>
      <c r="G26" s="129"/>
    </row>
    <row r="27" spans="1:7" ht="24.75" customHeight="1">
      <c r="A27" s="89"/>
      <c r="B27" s="260" t="s">
        <v>148</v>
      </c>
      <c r="C27" s="19"/>
      <c r="D27" s="19" t="str">
        <f>C28</f>
        <v>翼SC(A)</v>
      </c>
      <c r="E27" s="94" t="str">
        <f>C29</f>
        <v>布佐少年SC</v>
      </c>
      <c r="F27" s="94" t="str">
        <f>C30</f>
        <v>つくし野SC（B）</v>
      </c>
      <c r="G27" s="94" t="str">
        <f>C31</f>
        <v>湖北台クラブ(B)</v>
      </c>
    </row>
    <row r="28" spans="1:7" ht="24.75" customHeight="1">
      <c r="A28" s="89"/>
      <c r="B28" s="261"/>
      <c r="C28" s="136" t="s">
        <v>341</v>
      </c>
      <c r="D28" s="17" t="s">
        <v>318</v>
      </c>
      <c r="E28" s="127"/>
      <c r="F28" s="127"/>
      <c r="G28" s="127"/>
    </row>
    <row r="29" spans="1:7" ht="24.75" customHeight="1">
      <c r="A29" s="89"/>
      <c r="B29" s="261"/>
      <c r="C29" s="136" t="s">
        <v>282</v>
      </c>
      <c r="D29" s="127"/>
      <c r="E29" s="17" t="s">
        <v>319</v>
      </c>
      <c r="F29" s="127"/>
      <c r="G29" s="127"/>
    </row>
    <row r="30" spans="1:7" ht="24.75" customHeight="1">
      <c r="A30" s="89"/>
      <c r="B30" s="261"/>
      <c r="C30" s="140" t="s">
        <v>289</v>
      </c>
      <c r="D30" s="127"/>
      <c r="E30" s="128"/>
      <c r="F30" s="17" t="s">
        <v>320</v>
      </c>
      <c r="G30" s="127"/>
    </row>
    <row r="31" spans="1:7" ht="24.75" customHeight="1">
      <c r="A31" s="89"/>
      <c r="B31" s="262"/>
      <c r="C31" s="136" t="s">
        <v>283</v>
      </c>
      <c r="D31" s="127"/>
      <c r="E31" s="128"/>
      <c r="F31" s="128"/>
      <c r="G31" s="17" t="s">
        <v>321</v>
      </c>
    </row>
    <row r="32" spans="1:7" ht="24.75" customHeight="1">
      <c r="A32" s="54"/>
      <c r="B32" s="31"/>
      <c r="C32" s="32"/>
      <c r="D32" s="59"/>
      <c r="E32" s="34"/>
      <c r="F32" s="34"/>
      <c r="G32" s="32"/>
    </row>
    <row r="33" spans="2:7" ht="19.5" customHeight="1">
      <c r="B33" s="31"/>
      <c r="C33" s="32"/>
      <c r="D33" s="59"/>
      <c r="E33" s="34"/>
      <c r="F33" s="34"/>
      <c r="G33" s="32"/>
    </row>
  </sheetData>
  <sheetProtection/>
  <mergeCells count="4">
    <mergeCell ref="B7:B11"/>
    <mergeCell ref="B27:B31"/>
    <mergeCell ref="B13:B18"/>
    <mergeCell ref="B20:B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2"/>
  <headerFooter alignWithMargins="0">
    <oddFooter>&amp;R-4-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69"/>
  <sheetViews>
    <sheetView view="pageBreakPreview" zoomScale="60" zoomScalePageLayoutView="0" workbookViewId="0" topLeftCell="A1">
      <selection activeCell="F28" sqref="F28"/>
    </sheetView>
  </sheetViews>
  <sheetFormatPr defaultColWidth="15.59765625" defaultRowHeight="19.5" customHeight="1"/>
  <cols>
    <col min="1" max="1" width="5.8984375" style="20" customWidth="1"/>
    <col min="2" max="2" width="3.59765625" style="20" customWidth="1"/>
    <col min="3" max="3" width="15.69921875" style="20" customWidth="1"/>
    <col min="4" max="8" width="20.59765625" style="20" customWidth="1"/>
    <col min="9" max="12" width="10.19921875" style="20" customWidth="1"/>
    <col min="13" max="15" width="12.59765625" style="20" customWidth="1"/>
    <col min="16" max="30" width="3.09765625" style="20" customWidth="1"/>
    <col min="31" max="16384" width="15.59765625" style="20" customWidth="1"/>
  </cols>
  <sheetData>
    <row r="1" ht="19.5" customHeight="1">
      <c r="A1" s="162" t="s">
        <v>347</v>
      </c>
    </row>
    <row r="2" spans="1:12" ht="19.5" customHeight="1">
      <c r="A2" s="162"/>
      <c r="L2" s="163" t="s">
        <v>480</v>
      </c>
    </row>
    <row r="3" spans="1:2" ht="19.5" customHeight="1">
      <c r="A3" s="162"/>
      <c r="B3" s="9" t="s">
        <v>348</v>
      </c>
    </row>
    <row r="4" spans="1:12" ht="19.5" customHeight="1">
      <c r="A4" s="162"/>
      <c r="B4" s="9" t="s">
        <v>349</v>
      </c>
      <c r="L4" s="164" t="s">
        <v>350</v>
      </c>
    </row>
    <row r="5" spans="1:12" ht="15" customHeight="1" thickBot="1">
      <c r="A5" s="89"/>
      <c r="B5" s="260" t="s">
        <v>441</v>
      </c>
      <c r="C5" s="165"/>
      <c r="D5" s="166" t="str">
        <f>C6</f>
        <v>(☆主管)
つくし野SC</v>
      </c>
      <c r="E5" s="167" t="str">
        <f>C7</f>
        <v>FCアミスター</v>
      </c>
      <c r="F5" s="167" t="str">
        <f>C8</f>
        <v>湖北台西SSS</v>
      </c>
      <c r="G5" s="167" t="str">
        <f>C9</f>
        <v>翼SC（B）</v>
      </c>
      <c r="H5" s="168"/>
      <c r="I5" s="166" t="s">
        <v>351</v>
      </c>
      <c r="J5" s="169" t="s">
        <v>58</v>
      </c>
      <c r="K5" s="169" t="s">
        <v>59</v>
      </c>
      <c r="L5" s="169" t="s">
        <v>352</v>
      </c>
    </row>
    <row r="6" spans="1:12" ht="46.5" customHeight="1" thickTop="1">
      <c r="A6" s="89"/>
      <c r="B6" s="261"/>
      <c r="C6" s="170" t="s">
        <v>442</v>
      </c>
      <c r="D6" s="171" t="s">
        <v>443</v>
      </c>
      <c r="E6" s="172" t="s">
        <v>353</v>
      </c>
      <c r="F6" s="172" t="s">
        <v>354</v>
      </c>
      <c r="G6" s="173" t="s">
        <v>355</v>
      </c>
      <c r="H6" s="174"/>
      <c r="I6" s="175">
        <v>9</v>
      </c>
      <c r="J6" s="176">
        <v>37</v>
      </c>
      <c r="K6" s="176">
        <v>1</v>
      </c>
      <c r="L6" s="176">
        <v>1</v>
      </c>
    </row>
    <row r="7" spans="1:12" ht="46.5" customHeight="1">
      <c r="A7" s="89"/>
      <c r="B7" s="261"/>
      <c r="C7" s="177" t="s">
        <v>269</v>
      </c>
      <c r="D7" s="178" t="s">
        <v>356</v>
      </c>
      <c r="E7" s="179" t="s">
        <v>444</v>
      </c>
      <c r="F7" s="173" t="s">
        <v>357</v>
      </c>
      <c r="G7" s="173" t="s">
        <v>358</v>
      </c>
      <c r="H7" s="180"/>
      <c r="I7" s="181">
        <v>6</v>
      </c>
      <c r="J7" s="182">
        <v>3</v>
      </c>
      <c r="K7" s="182">
        <v>8</v>
      </c>
      <c r="L7" s="182">
        <v>2</v>
      </c>
    </row>
    <row r="8" spans="1:12" ht="46.5" customHeight="1">
      <c r="A8" s="89"/>
      <c r="B8" s="261"/>
      <c r="C8" s="183" t="s">
        <v>445</v>
      </c>
      <c r="D8" s="184" t="s">
        <v>359</v>
      </c>
      <c r="E8" s="185" t="s">
        <v>360</v>
      </c>
      <c r="F8" s="186" t="s">
        <v>318</v>
      </c>
      <c r="G8" s="185" t="s">
        <v>361</v>
      </c>
      <c r="H8" s="187"/>
      <c r="I8" s="17">
        <v>0</v>
      </c>
      <c r="J8" s="19">
        <v>2</v>
      </c>
      <c r="K8" s="19">
        <v>21</v>
      </c>
      <c r="L8" s="19">
        <v>4</v>
      </c>
    </row>
    <row r="9" spans="1:12" ht="46.5" customHeight="1">
      <c r="A9" s="89"/>
      <c r="B9" s="262"/>
      <c r="C9" s="183" t="s">
        <v>288</v>
      </c>
      <c r="D9" s="185" t="s">
        <v>362</v>
      </c>
      <c r="E9" s="185" t="s">
        <v>363</v>
      </c>
      <c r="F9" s="185" t="s">
        <v>364</v>
      </c>
      <c r="G9" s="186" t="s">
        <v>443</v>
      </c>
      <c r="H9" s="187"/>
      <c r="I9" s="17">
        <v>3</v>
      </c>
      <c r="J9" s="19">
        <v>2</v>
      </c>
      <c r="K9" s="19">
        <v>14</v>
      </c>
      <c r="L9" s="19">
        <v>3</v>
      </c>
    </row>
    <row r="10" spans="1:8" ht="33" customHeight="1">
      <c r="A10" s="32"/>
      <c r="B10" s="157"/>
      <c r="C10" s="137"/>
      <c r="E10" s="129"/>
      <c r="F10" s="129"/>
      <c r="G10" s="129"/>
      <c r="H10" s="48"/>
    </row>
    <row r="11" spans="1:12" ht="15" customHeight="1" thickBot="1">
      <c r="A11" s="54"/>
      <c r="B11" s="260" t="s">
        <v>64</v>
      </c>
      <c r="C11" s="188"/>
      <c r="D11" s="189" t="str">
        <f>C12</f>
        <v>(☆主管）
湖北台クラブ(A)</v>
      </c>
      <c r="E11" s="167" t="str">
        <f>C13</f>
        <v>高野山SSS</v>
      </c>
      <c r="F11" s="190" t="str">
        <f>C14</f>
        <v>隼SC</v>
      </c>
      <c r="G11" s="167" t="str">
        <f>C15</f>
        <v>イレブンジュニアFC(B)</v>
      </c>
      <c r="H11" s="191" t="str">
        <f>C16</f>
        <v>三小キッカーズ(B)</v>
      </c>
      <c r="I11" s="166" t="s">
        <v>351</v>
      </c>
      <c r="J11" s="169" t="s">
        <v>58</v>
      </c>
      <c r="K11" s="169" t="s">
        <v>59</v>
      </c>
      <c r="L11" s="169" t="s">
        <v>352</v>
      </c>
    </row>
    <row r="12" spans="1:12" ht="46.5" customHeight="1" thickTop="1">
      <c r="A12" s="54"/>
      <c r="B12" s="261"/>
      <c r="C12" s="170" t="s">
        <v>365</v>
      </c>
      <c r="D12" s="233" t="s">
        <v>318</v>
      </c>
      <c r="E12" s="200" t="s">
        <v>471</v>
      </c>
      <c r="F12" s="200" t="s">
        <v>366</v>
      </c>
      <c r="G12" s="200" t="s">
        <v>367</v>
      </c>
      <c r="H12" s="201" t="s">
        <v>368</v>
      </c>
      <c r="I12" s="175">
        <v>12</v>
      </c>
      <c r="J12" s="176">
        <v>37</v>
      </c>
      <c r="K12" s="176">
        <v>0</v>
      </c>
      <c r="L12" s="176">
        <v>1</v>
      </c>
    </row>
    <row r="13" spans="1:12" ht="46.5" customHeight="1">
      <c r="A13" s="54"/>
      <c r="B13" s="261"/>
      <c r="C13" s="177" t="s">
        <v>277</v>
      </c>
      <c r="D13" s="204" t="s">
        <v>472</v>
      </c>
      <c r="E13" s="205" t="s">
        <v>446</v>
      </c>
      <c r="F13" s="173" t="s">
        <v>369</v>
      </c>
      <c r="G13" s="173" t="s">
        <v>370</v>
      </c>
      <c r="H13" s="206" t="s">
        <v>473</v>
      </c>
      <c r="I13" s="181">
        <v>9</v>
      </c>
      <c r="J13" s="182">
        <v>20</v>
      </c>
      <c r="K13" s="182">
        <v>5</v>
      </c>
      <c r="L13" s="182">
        <v>2</v>
      </c>
    </row>
    <row r="14" spans="1:12" ht="46.5" customHeight="1">
      <c r="A14" s="54"/>
      <c r="B14" s="261"/>
      <c r="C14" s="183" t="s">
        <v>447</v>
      </c>
      <c r="D14" s="229" t="s">
        <v>371</v>
      </c>
      <c r="E14" s="228" t="s">
        <v>372</v>
      </c>
      <c r="F14" s="231" t="s">
        <v>318</v>
      </c>
      <c r="G14" s="228" t="s">
        <v>373</v>
      </c>
      <c r="H14" s="230" t="s">
        <v>374</v>
      </c>
      <c r="I14" s="17">
        <v>6</v>
      </c>
      <c r="J14" s="19">
        <v>7</v>
      </c>
      <c r="K14" s="19">
        <v>12</v>
      </c>
      <c r="L14" s="19">
        <v>3</v>
      </c>
    </row>
    <row r="15" spans="1:12" ht="46.5" customHeight="1">
      <c r="A15" s="54"/>
      <c r="B15" s="261"/>
      <c r="C15" s="183" t="s">
        <v>448</v>
      </c>
      <c r="D15" s="229" t="s">
        <v>375</v>
      </c>
      <c r="E15" s="228" t="s">
        <v>376</v>
      </c>
      <c r="F15" s="228" t="s">
        <v>377</v>
      </c>
      <c r="G15" s="231" t="s">
        <v>318</v>
      </c>
      <c r="H15" s="230" t="s">
        <v>378</v>
      </c>
      <c r="I15" s="17">
        <v>0</v>
      </c>
      <c r="J15" s="19">
        <v>2</v>
      </c>
      <c r="K15" s="19">
        <v>42</v>
      </c>
      <c r="L15" s="19">
        <v>5</v>
      </c>
    </row>
    <row r="16" spans="1:12" ht="46.5" customHeight="1">
      <c r="A16" s="54"/>
      <c r="B16" s="262"/>
      <c r="C16" s="183" t="s">
        <v>280</v>
      </c>
      <c r="D16" s="229" t="s">
        <v>379</v>
      </c>
      <c r="E16" s="228" t="s">
        <v>474</v>
      </c>
      <c r="F16" s="228" t="s">
        <v>380</v>
      </c>
      <c r="G16" s="228" t="s">
        <v>381</v>
      </c>
      <c r="H16" s="232" t="s">
        <v>449</v>
      </c>
      <c r="I16" s="17">
        <v>3</v>
      </c>
      <c r="J16" s="19">
        <v>4</v>
      </c>
      <c r="K16" s="19">
        <v>11</v>
      </c>
      <c r="L16" s="19">
        <v>4</v>
      </c>
    </row>
    <row r="17" spans="1:7" ht="33" customHeight="1">
      <c r="A17" s="31"/>
      <c r="B17" s="31"/>
      <c r="C17" s="32"/>
      <c r="D17" s="34"/>
      <c r="E17" s="98"/>
      <c r="F17" s="98"/>
      <c r="G17" s="99"/>
    </row>
    <row r="18" spans="1:12" ht="15" customHeight="1" thickBot="1">
      <c r="A18" s="89"/>
      <c r="B18" s="260" t="s">
        <v>450</v>
      </c>
      <c r="C18" s="165"/>
      <c r="D18" s="139" t="str">
        <f>C19</f>
        <v>三小キッカーズ(A)</v>
      </c>
      <c r="E18" s="196" t="str">
        <f>C20</f>
        <v>(☆主管）
イレブンジュニアFC(A)</v>
      </c>
      <c r="F18" s="197" t="str">
        <f>C21</f>
        <v>新木やまとSSS</v>
      </c>
      <c r="G18" s="196" t="str">
        <f>C22</f>
        <v>高野山SSS(B)</v>
      </c>
      <c r="H18" s="198" t="str">
        <f>C23</f>
        <v>つくし野SC（C）</v>
      </c>
      <c r="I18" s="166" t="s">
        <v>351</v>
      </c>
      <c r="J18" s="169" t="s">
        <v>58</v>
      </c>
      <c r="K18" s="169" t="s">
        <v>59</v>
      </c>
      <c r="L18" s="169" t="s">
        <v>352</v>
      </c>
    </row>
    <row r="19" spans="1:12" ht="46.5" customHeight="1" thickTop="1">
      <c r="A19" s="89"/>
      <c r="B19" s="263"/>
      <c r="C19" s="199" t="s">
        <v>451</v>
      </c>
      <c r="D19" s="171" t="s">
        <v>318</v>
      </c>
      <c r="E19" s="172" t="s">
        <v>382</v>
      </c>
      <c r="F19" s="172" t="s">
        <v>383</v>
      </c>
      <c r="G19" s="200" t="s">
        <v>384</v>
      </c>
      <c r="H19" s="201" t="s">
        <v>385</v>
      </c>
      <c r="I19" s="175">
        <v>12</v>
      </c>
      <c r="J19" s="176">
        <v>30</v>
      </c>
      <c r="K19" s="176">
        <v>3</v>
      </c>
      <c r="L19" s="176">
        <v>1</v>
      </c>
    </row>
    <row r="20" spans="1:12" ht="46.5" customHeight="1">
      <c r="A20" s="89"/>
      <c r="B20" s="263"/>
      <c r="C20" s="202" t="s">
        <v>386</v>
      </c>
      <c r="D20" s="184" t="s">
        <v>387</v>
      </c>
      <c r="E20" s="186" t="s">
        <v>452</v>
      </c>
      <c r="F20" s="185" t="s">
        <v>388</v>
      </c>
      <c r="G20" s="185" t="s">
        <v>389</v>
      </c>
      <c r="H20" s="194" t="s">
        <v>390</v>
      </c>
      <c r="I20" s="17">
        <v>3</v>
      </c>
      <c r="J20" s="19">
        <v>8</v>
      </c>
      <c r="K20" s="19">
        <v>26</v>
      </c>
      <c r="L20" s="19">
        <v>4</v>
      </c>
    </row>
    <row r="21" spans="1:12" ht="46.5" customHeight="1">
      <c r="A21" s="89"/>
      <c r="B21" s="263"/>
      <c r="C21" s="203" t="s">
        <v>273</v>
      </c>
      <c r="D21" s="204" t="s">
        <v>391</v>
      </c>
      <c r="E21" s="173" t="s">
        <v>392</v>
      </c>
      <c r="F21" s="205" t="s">
        <v>318</v>
      </c>
      <c r="G21" s="173" t="s">
        <v>393</v>
      </c>
      <c r="H21" s="206" t="s">
        <v>394</v>
      </c>
      <c r="I21" s="207">
        <v>9</v>
      </c>
      <c r="J21" s="208">
        <v>28</v>
      </c>
      <c r="K21" s="208">
        <v>8</v>
      </c>
      <c r="L21" s="208">
        <v>2</v>
      </c>
    </row>
    <row r="22" spans="1:12" ht="46.5" customHeight="1">
      <c r="A22" s="89"/>
      <c r="B22" s="263"/>
      <c r="C22" s="183" t="s">
        <v>453</v>
      </c>
      <c r="D22" s="193" t="s">
        <v>395</v>
      </c>
      <c r="E22" s="185" t="s">
        <v>396</v>
      </c>
      <c r="F22" s="185" t="s">
        <v>397</v>
      </c>
      <c r="G22" s="192" t="s">
        <v>454</v>
      </c>
      <c r="H22" s="194" t="s">
        <v>398</v>
      </c>
      <c r="I22" s="17">
        <v>6</v>
      </c>
      <c r="J22" s="19">
        <v>9</v>
      </c>
      <c r="K22" s="19">
        <v>19</v>
      </c>
      <c r="L22" s="19">
        <v>3</v>
      </c>
    </row>
    <row r="23" spans="1:12" ht="46.5" customHeight="1">
      <c r="A23" s="90"/>
      <c r="B23" s="264"/>
      <c r="C23" s="183" t="s">
        <v>455</v>
      </c>
      <c r="D23" s="193" t="s">
        <v>399</v>
      </c>
      <c r="E23" s="185" t="s">
        <v>400</v>
      </c>
      <c r="F23" s="185" t="s">
        <v>401</v>
      </c>
      <c r="G23" s="185" t="s">
        <v>402</v>
      </c>
      <c r="H23" s="195" t="s">
        <v>454</v>
      </c>
      <c r="I23" s="17">
        <v>0</v>
      </c>
      <c r="J23" s="19">
        <v>5</v>
      </c>
      <c r="K23" s="19">
        <v>24</v>
      </c>
      <c r="L23" s="19">
        <v>5</v>
      </c>
    </row>
    <row r="24" spans="1:7" ht="33" customHeight="1">
      <c r="A24" s="32"/>
      <c r="B24" s="104"/>
      <c r="C24" s="135"/>
      <c r="E24" s="129"/>
      <c r="F24" s="129"/>
      <c r="G24" s="129"/>
    </row>
    <row r="25" spans="1:12" ht="15" customHeight="1" thickBot="1">
      <c r="A25" s="89"/>
      <c r="B25" s="260" t="s">
        <v>456</v>
      </c>
      <c r="C25" s="165"/>
      <c r="D25" s="166" t="str">
        <f>C26</f>
        <v>(☆主管）
翼SC(A)</v>
      </c>
      <c r="E25" s="167" t="str">
        <f>C27</f>
        <v>布佐少年SC</v>
      </c>
      <c r="F25" s="167" t="str">
        <f>C28</f>
        <v>つくし野SC（B）</v>
      </c>
      <c r="G25" s="167" t="str">
        <f>C29</f>
        <v>湖北台クラブ(B)</v>
      </c>
      <c r="H25" s="209"/>
      <c r="I25" s="166" t="s">
        <v>351</v>
      </c>
      <c r="J25" s="169" t="s">
        <v>58</v>
      </c>
      <c r="K25" s="169" t="s">
        <v>59</v>
      </c>
      <c r="L25" s="169" t="s">
        <v>352</v>
      </c>
    </row>
    <row r="26" spans="1:12" ht="46.5" customHeight="1" thickTop="1">
      <c r="A26" s="89"/>
      <c r="B26" s="261"/>
      <c r="C26" s="170" t="s">
        <v>403</v>
      </c>
      <c r="D26" s="171" t="s">
        <v>454</v>
      </c>
      <c r="E26" s="173" t="s">
        <v>404</v>
      </c>
      <c r="F26" s="173" t="s">
        <v>405</v>
      </c>
      <c r="G26" s="200" t="s">
        <v>364</v>
      </c>
      <c r="H26" s="210"/>
      <c r="I26" s="175">
        <v>6</v>
      </c>
      <c r="J26" s="176">
        <v>9</v>
      </c>
      <c r="K26" s="176">
        <v>4</v>
      </c>
      <c r="L26" s="176">
        <v>2</v>
      </c>
    </row>
    <row r="27" spans="1:12" ht="46.5" customHeight="1">
      <c r="A27" s="89"/>
      <c r="B27" s="261"/>
      <c r="C27" s="203" t="s">
        <v>457</v>
      </c>
      <c r="D27" s="173" t="s">
        <v>406</v>
      </c>
      <c r="E27" s="205" t="s">
        <v>443</v>
      </c>
      <c r="F27" s="173" t="s">
        <v>407</v>
      </c>
      <c r="G27" s="173" t="s">
        <v>408</v>
      </c>
      <c r="H27" s="211"/>
      <c r="I27" s="207">
        <v>9</v>
      </c>
      <c r="J27" s="208">
        <v>7</v>
      </c>
      <c r="K27" s="208">
        <v>3</v>
      </c>
      <c r="L27" s="208">
        <v>1</v>
      </c>
    </row>
    <row r="28" spans="1:12" ht="46.5" customHeight="1">
      <c r="A28" s="89"/>
      <c r="B28" s="261"/>
      <c r="C28" s="212" t="s">
        <v>458</v>
      </c>
      <c r="D28" s="185" t="s">
        <v>409</v>
      </c>
      <c r="E28" s="185" t="s">
        <v>410</v>
      </c>
      <c r="F28" s="192" t="s">
        <v>454</v>
      </c>
      <c r="G28" s="185" t="s">
        <v>411</v>
      </c>
      <c r="H28" s="213"/>
      <c r="I28" s="17">
        <v>1</v>
      </c>
      <c r="J28" s="19">
        <v>1</v>
      </c>
      <c r="K28" s="19">
        <v>8</v>
      </c>
      <c r="L28" s="19">
        <v>4</v>
      </c>
    </row>
    <row r="29" spans="1:12" ht="46.5" customHeight="1">
      <c r="A29" s="89"/>
      <c r="B29" s="262"/>
      <c r="C29" s="183" t="s">
        <v>459</v>
      </c>
      <c r="D29" s="193" t="s">
        <v>361</v>
      </c>
      <c r="E29" s="185" t="s">
        <v>412</v>
      </c>
      <c r="F29" s="185" t="s">
        <v>411</v>
      </c>
      <c r="G29" s="192" t="s">
        <v>443</v>
      </c>
      <c r="H29" s="213"/>
      <c r="I29" s="17">
        <v>1</v>
      </c>
      <c r="J29" s="19">
        <v>3</v>
      </c>
      <c r="K29" s="19">
        <v>5</v>
      </c>
      <c r="L29" s="19">
        <v>3</v>
      </c>
    </row>
    <row r="30" spans="1:7" ht="24.75" customHeight="1">
      <c r="A30" s="54"/>
      <c r="B30" s="31"/>
      <c r="C30" s="32"/>
      <c r="D30" s="59"/>
      <c r="E30" s="34"/>
      <c r="F30" s="34"/>
      <c r="G30" s="32"/>
    </row>
    <row r="31" spans="1:7" ht="24.75" customHeight="1">
      <c r="A31" s="54"/>
      <c r="B31" s="31"/>
      <c r="C31" s="32"/>
      <c r="D31" s="59"/>
      <c r="E31" s="34"/>
      <c r="F31" s="34"/>
      <c r="G31" s="32"/>
    </row>
    <row r="32" spans="1:7" ht="24.75" customHeight="1">
      <c r="A32" s="54"/>
      <c r="B32" s="31"/>
      <c r="C32" s="32"/>
      <c r="D32" s="59"/>
      <c r="E32" s="34"/>
      <c r="F32" s="34"/>
      <c r="G32" s="32"/>
    </row>
    <row r="33" spans="2:12" ht="15" customHeight="1">
      <c r="B33" s="265"/>
      <c r="C33" s="266"/>
      <c r="D33" s="267" t="s">
        <v>413</v>
      </c>
      <c r="E33" s="268"/>
      <c r="F33" s="269"/>
      <c r="G33" s="17" t="s">
        <v>414</v>
      </c>
      <c r="H33" s="19" t="s">
        <v>415</v>
      </c>
      <c r="I33" s="268" t="s">
        <v>416</v>
      </c>
      <c r="J33" s="268"/>
      <c r="K33" s="268" t="s">
        <v>417</v>
      </c>
      <c r="L33" s="268"/>
    </row>
    <row r="34" spans="2:12" ht="32.25" customHeight="1">
      <c r="B34" s="268" t="s">
        <v>418</v>
      </c>
      <c r="C34" s="270"/>
      <c r="D34" s="271" t="s">
        <v>419</v>
      </c>
      <c r="E34" s="272"/>
      <c r="F34" s="273"/>
      <c r="G34" s="17">
        <f aca="true" t="shared" si="0" ref="G34:I35">I6</f>
        <v>9</v>
      </c>
      <c r="H34" s="17">
        <f t="shared" si="0"/>
        <v>37</v>
      </c>
      <c r="I34" s="274">
        <f t="shared" si="0"/>
        <v>1</v>
      </c>
      <c r="J34" s="275"/>
      <c r="K34" s="276" t="s">
        <v>460</v>
      </c>
      <c r="L34" s="275"/>
    </row>
    <row r="35" spans="2:12" ht="32.25" customHeight="1">
      <c r="B35" s="268" t="s">
        <v>420</v>
      </c>
      <c r="C35" s="270"/>
      <c r="D35" s="271" t="s">
        <v>461</v>
      </c>
      <c r="E35" s="272"/>
      <c r="F35" s="273"/>
      <c r="G35" s="17">
        <f t="shared" si="0"/>
        <v>6</v>
      </c>
      <c r="H35" s="17">
        <f t="shared" si="0"/>
        <v>3</v>
      </c>
      <c r="I35" s="274">
        <f t="shared" si="0"/>
        <v>8</v>
      </c>
      <c r="J35" s="275"/>
      <c r="K35" s="277" t="s">
        <v>462</v>
      </c>
      <c r="L35" s="268"/>
    </row>
    <row r="36" spans="9:12" ht="30" customHeight="1">
      <c r="I36" s="278"/>
      <c r="J36" s="278"/>
      <c r="K36" s="278"/>
      <c r="L36" s="278"/>
    </row>
    <row r="37" spans="2:12" ht="15" customHeight="1">
      <c r="B37" s="265"/>
      <c r="C37" s="266"/>
      <c r="D37" s="267" t="s">
        <v>413</v>
      </c>
      <c r="E37" s="268"/>
      <c r="F37" s="269"/>
      <c r="G37" s="17" t="s">
        <v>414</v>
      </c>
      <c r="H37" s="19" t="s">
        <v>415</v>
      </c>
      <c r="I37" s="268" t="s">
        <v>416</v>
      </c>
      <c r="J37" s="268"/>
      <c r="K37" s="268" t="s">
        <v>417</v>
      </c>
      <c r="L37" s="268"/>
    </row>
    <row r="38" spans="2:12" ht="32.25" customHeight="1">
      <c r="B38" s="270" t="s">
        <v>421</v>
      </c>
      <c r="C38" s="279"/>
      <c r="D38" s="280" t="s">
        <v>475</v>
      </c>
      <c r="E38" s="280"/>
      <c r="F38" s="281"/>
      <c r="G38" s="17">
        <f aca="true" t="shared" si="1" ref="G38:I39">I12</f>
        <v>12</v>
      </c>
      <c r="H38" s="19">
        <f t="shared" si="1"/>
        <v>37</v>
      </c>
      <c r="I38" s="268">
        <f t="shared" si="1"/>
        <v>0</v>
      </c>
      <c r="J38" s="268"/>
      <c r="K38" s="282" t="s">
        <v>478</v>
      </c>
      <c r="L38" s="283"/>
    </row>
    <row r="39" spans="2:12" ht="32.25" customHeight="1">
      <c r="B39" s="270" t="s">
        <v>422</v>
      </c>
      <c r="C39" s="279"/>
      <c r="D39" s="280" t="s">
        <v>476</v>
      </c>
      <c r="E39" s="280"/>
      <c r="F39" s="281"/>
      <c r="G39" s="17">
        <f t="shared" si="1"/>
        <v>9</v>
      </c>
      <c r="H39" s="19">
        <f t="shared" si="1"/>
        <v>20</v>
      </c>
      <c r="I39" s="268">
        <f t="shared" si="1"/>
        <v>5</v>
      </c>
      <c r="J39" s="268"/>
      <c r="K39" s="282" t="s">
        <v>479</v>
      </c>
      <c r="L39" s="283"/>
    </row>
    <row r="40" spans="9:12" ht="30" customHeight="1">
      <c r="I40" s="278"/>
      <c r="J40" s="278"/>
      <c r="K40" s="278"/>
      <c r="L40" s="278"/>
    </row>
    <row r="41" spans="2:12" ht="15" customHeight="1">
      <c r="B41" s="265"/>
      <c r="C41" s="266"/>
      <c r="D41" s="267" t="s">
        <v>413</v>
      </c>
      <c r="E41" s="268"/>
      <c r="F41" s="269"/>
      <c r="G41" s="17" t="s">
        <v>414</v>
      </c>
      <c r="H41" s="19" t="s">
        <v>415</v>
      </c>
      <c r="I41" s="268" t="s">
        <v>416</v>
      </c>
      <c r="J41" s="268"/>
      <c r="K41" s="268" t="s">
        <v>417</v>
      </c>
      <c r="L41" s="268"/>
    </row>
    <row r="42" spans="2:12" ht="32.25" customHeight="1">
      <c r="B42" s="270" t="s">
        <v>423</v>
      </c>
      <c r="C42" s="279"/>
      <c r="D42" s="280" t="str">
        <f>C19</f>
        <v>三小キッカーズ(A)</v>
      </c>
      <c r="E42" s="280"/>
      <c r="F42" s="281"/>
      <c r="G42" s="17">
        <f>I19</f>
        <v>12</v>
      </c>
      <c r="H42" s="19">
        <f>J19</f>
        <v>30</v>
      </c>
      <c r="I42" s="268">
        <f>K19</f>
        <v>3</v>
      </c>
      <c r="J42" s="268"/>
      <c r="K42" s="282" t="s">
        <v>477</v>
      </c>
      <c r="L42" s="283"/>
    </row>
    <row r="43" spans="2:12" ht="32.25" customHeight="1">
      <c r="B43" s="270" t="s">
        <v>424</v>
      </c>
      <c r="C43" s="279"/>
      <c r="D43" s="280" t="str">
        <f>C21</f>
        <v>新木やまとSSS</v>
      </c>
      <c r="E43" s="280"/>
      <c r="F43" s="281"/>
      <c r="G43" s="17">
        <f>I21</f>
        <v>9</v>
      </c>
      <c r="H43" s="19">
        <f>J21</f>
        <v>28</v>
      </c>
      <c r="I43" s="268">
        <f>K21</f>
        <v>8</v>
      </c>
      <c r="J43" s="268"/>
      <c r="K43" s="277" t="s">
        <v>425</v>
      </c>
      <c r="L43" s="268"/>
    </row>
    <row r="44" spans="9:12" ht="30" customHeight="1">
      <c r="I44" s="278"/>
      <c r="J44" s="278"/>
      <c r="K44" s="278"/>
      <c r="L44" s="278"/>
    </row>
    <row r="45" spans="2:12" ht="15" customHeight="1">
      <c r="B45" s="265"/>
      <c r="C45" s="266"/>
      <c r="D45" s="267" t="s">
        <v>413</v>
      </c>
      <c r="E45" s="268"/>
      <c r="F45" s="269"/>
      <c r="G45" s="17" t="s">
        <v>414</v>
      </c>
      <c r="H45" s="19" t="s">
        <v>415</v>
      </c>
      <c r="I45" s="268" t="s">
        <v>416</v>
      </c>
      <c r="J45" s="268"/>
      <c r="K45" s="268" t="s">
        <v>417</v>
      </c>
      <c r="L45" s="268"/>
    </row>
    <row r="46" spans="2:12" ht="32.25" customHeight="1">
      <c r="B46" s="270" t="s">
        <v>426</v>
      </c>
      <c r="C46" s="279"/>
      <c r="D46" s="280" t="str">
        <f>C27</f>
        <v>布佐少年SC</v>
      </c>
      <c r="E46" s="280"/>
      <c r="F46" s="281"/>
      <c r="G46" s="17">
        <f>I27</f>
        <v>9</v>
      </c>
      <c r="H46" s="19">
        <f>J27</f>
        <v>7</v>
      </c>
      <c r="I46" s="268">
        <f>K27</f>
        <v>3</v>
      </c>
      <c r="J46" s="268"/>
      <c r="K46" s="277" t="s">
        <v>427</v>
      </c>
      <c r="L46" s="268"/>
    </row>
    <row r="47" spans="2:12" ht="32.25" customHeight="1">
      <c r="B47" s="270" t="s">
        <v>428</v>
      </c>
      <c r="C47" s="279"/>
      <c r="D47" s="284" t="s">
        <v>463</v>
      </c>
      <c r="E47" s="280"/>
      <c r="F47" s="281"/>
      <c r="G47" s="17">
        <f>I26</f>
        <v>6</v>
      </c>
      <c r="H47" s="19">
        <f>J26</f>
        <v>9</v>
      </c>
      <c r="I47" s="268">
        <f>K26</f>
        <v>4</v>
      </c>
      <c r="J47" s="268"/>
      <c r="K47" s="277" t="s">
        <v>429</v>
      </c>
      <c r="L47" s="268"/>
    </row>
    <row r="50" spans="3:12" ht="19.5" customHeight="1">
      <c r="C50" s="285" t="s">
        <v>430</v>
      </c>
      <c r="D50" s="286" t="str">
        <f>D34</f>
        <v>つくし野SC（A）</v>
      </c>
      <c r="E50" s="215"/>
      <c r="F50" s="86" t="s">
        <v>37</v>
      </c>
      <c r="G50" s="86" t="s">
        <v>38</v>
      </c>
      <c r="H50" s="85"/>
      <c r="I50" s="85"/>
      <c r="J50" s="214"/>
      <c r="K50" s="214"/>
      <c r="L50" s="214"/>
    </row>
    <row r="51" spans="3:12" ht="19.5" customHeight="1">
      <c r="C51" s="285"/>
      <c r="D51" s="286"/>
      <c r="E51" s="216" t="s">
        <v>180</v>
      </c>
      <c r="F51" s="86"/>
      <c r="G51" s="86"/>
      <c r="H51" s="85"/>
      <c r="I51" s="85"/>
      <c r="J51" s="214"/>
      <c r="K51" s="214"/>
      <c r="L51" s="214"/>
    </row>
    <row r="52" spans="3:12" ht="19.5" customHeight="1">
      <c r="C52" s="285" t="s">
        <v>464</v>
      </c>
      <c r="D52" s="286" t="str">
        <f>D39</f>
        <v>高野山ＳＳＳ</v>
      </c>
      <c r="E52" s="217"/>
      <c r="F52" s="216"/>
      <c r="G52" s="86"/>
      <c r="H52" s="85"/>
      <c r="I52" s="85"/>
      <c r="J52" s="214"/>
      <c r="K52" s="214"/>
      <c r="L52" s="214"/>
    </row>
    <row r="53" spans="3:12" ht="19.5" customHeight="1">
      <c r="C53" s="285"/>
      <c r="D53" s="286"/>
      <c r="E53" s="86"/>
      <c r="F53" s="218" t="s">
        <v>438</v>
      </c>
      <c r="G53" s="86"/>
      <c r="H53" s="85"/>
      <c r="I53" s="85"/>
      <c r="J53" s="214"/>
      <c r="K53" s="214"/>
      <c r="L53" s="214"/>
    </row>
    <row r="54" spans="3:12" ht="19.5" customHeight="1">
      <c r="C54" s="285" t="s">
        <v>465</v>
      </c>
      <c r="D54" s="286" t="str">
        <f>D46</f>
        <v>布佐少年SC</v>
      </c>
      <c r="E54" s="86"/>
      <c r="F54" s="218"/>
      <c r="G54" s="216"/>
      <c r="H54" s="85"/>
      <c r="I54" s="85"/>
      <c r="J54" s="214"/>
      <c r="K54" s="214"/>
      <c r="L54" s="214"/>
    </row>
    <row r="55" spans="3:12" ht="19.5" customHeight="1">
      <c r="C55" s="285"/>
      <c r="D55" s="286"/>
      <c r="E55" s="216" t="s">
        <v>466</v>
      </c>
      <c r="F55" s="219"/>
      <c r="G55" s="218"/>
      <c r="H55" s="85"/>
      <c r="I55" s="85"/>
      <c r="J55" s="214"/>
      <c r="K55" s="214"/>
      <c r="L55" s="214"/>
    </row>
    <row r="56" spans="3:12" ht="19.5" customHeight="1">
      <c r="C56" s="285" t="s">
        <v>467</v>
      </c>
      <c r="D56" s="286" t="str">
        <f>D43</f>
        <v>新木やまとSSS</v>
      </c>
      <c r="E56" s="219"/>
      <c r="F56" s="86"/>
      <c r="G56" s="218"/>
      <c r="H56" s="85"/>
      <c r="I56" s="85"/>
      <c r="J56" s="214"/>
      <c r="K56" s="214"/>
      <c r="L56" s="214"/>
    </row>
    <row r="57" spans="3:12" ht="19.5" customHeight="1">
      <c r="C57" s="285"/>
      <c r="D57" s="286"/>
      <c r="E57" s="86"/>
      <c r="F57" s="86"/>
      <c r="G57" s="218" t="s">
        <v>439</v>
      </c>
      <c r="H57" s="85"/>
      <c r="I57" s="288"/>
      <c r="J57" s="289"/>
      <c r="K57" s="289"/>
      <c r="L57" s="290"/>
    </row>
    <row r="58" spans="3:12" ht="19.5" customHeight="1">
      <c r="C58" s="285" t="s">
        <v>468</v>
      </c>
      <c r="D58" s="286" t="str">
        <f>D38</f>
        <v>湖北台クラブ（Ａ）</v>
      </c>
      <c r="E58" s="86"/>
      <c r="F58" s="86"/>
      <c r="G58" s="218"/>
      <c r="H58" s="220"/>
      <c r="I58" s="291"/>
      <c r="J58" s="292"/>
      <c r="K58" s="292"/>
      <c r="L58" s="293"/>
    </row>
    <row r="59" spans="3:12" ht="19.5" customHeight="1">
      <c r="C59" s="285"/>
      <c r="D59" s="286"/>
      <c r="E59" s="216" t="s">
        <v>181</v>
      </c>
      <c r="F59" s="86"/>
      <c r="G59" s="218"/>
      <c r="H59" s="85"/>
      <c r="I59" s="85"/>
      <c r="J59" s="214"/>
      <c r="K59" s="214"/>
      <c r="L59" s="214"/>
    </row>
    <row r="60" spans="3:12" ht="19.5" customHeight="1">
      <c r="C60" s="285" t="s">
        <v>469</v>
      </c>
      <c r="D60" s="286" t="str">
        <f>D35</f>
        <v>FCアミスター</v>
      </c>
      <c r="E60" s="219"/>
      <c r="F60" s="216"/>
      <c r="G60" s="218"/>
      <c r="H60" s="85"/>
      <c r="I60" s="85"/>
      <c r="J60" s="214"/>
      <c r="K60" s="214"/>
      <c r="L60" s="214"/>
    </row>
    <row r="61" spans="3:12" ht="19.5" customHeight="1">
      <c r="C61" s="285"/>
      <c r="D61" s="286"/>
      <c r="E61" s="86"/>
      <c r="F61" s="218" t="s">
        <v>482</v>
      </c>
      <c r="G61" s="219"/>
      <c r="H61" s="85"/>
      <c r="I61" s="85"/>
      <c r="J61" s="214"/>
      <c r="K61" s="214"/>
      <c r="L61" s="214"/>
    </row>
    <row r="62" spans="3:12" ht="19.5" customHeight="1">
      <c r="C62" s="285" t="s">
        <v>336</v>
      </c>
      <c r="D62" s="286" t="str">
        <f>D47</f>
        <v>翼SC(A)</v>
      </c>
      <c r="E62" s="86"/>
      <c r="F62" s="218"/>
      <c r="G62" s="86"/>
      <c r="H62" s="85"/>
      <c r="I62" s="85"/>
      <c r="J62" s="214"/>
      <c r="K62" s="214"/>
      <c r="L62" s="214"/>
    </row>
    <row r="63" spans="3:12" ht="19.5" customHeight="1">
      <c r="C63" s="285"/>
      <c r="D63" s="286"/>
      <c r="E63" s="216" t="s">
        <v>182</v>
      </c>
      <c r="F63" s="219"/>
      <c r="G63" s="86"/>
      <c r="H63" s="85"/>
      <c r="I63" s="85"/>
      <c r="J63" s="214"/>
      <c r="K63" s="214"/>
      <c r="L63" s="214"/>
    </row>
    <row r="64" spans="3:12" ht="19.5" customHeight="1">
      <c r="C64" s="285" t="s">
        <v>470</v>
      </c>
      <c r="D64" s="286" t="str">
        <f>D42</f>
        <v>三小キッカーズ(A)</v>
      </c>
      <c r="E64" s="219"/>
      <c r="F64" s="86"/>
      <c r="G64" s="86"/>
      <c r="H64" s="85"/>
      <c r="I64" s="85"/>
      <c r="J64" s="214"/>
      <c r="K64" s="214"/>
      <c r="L64" s="214"/>
    </row>
    <row r="65" spans="3:12" ht="19.5" customHeight="1">
      <c r="C65" s="285"/>
      <c r="D65" s="286"/>
      <c r="E65" s="86"/>
      <c r="F65" s="86"/>
      <c r="G65" s="86" t="s">
        <v>40</v>
      </c>
      <c r="H65" s="85"/>
      <c r="I65" s="85"/>
      <c r="J65" s="214"/>
      <c r="K65" s="214"/>
      <c r="L65" s="214"/>
    </row>
    <row r="66" spans="3:12" ht="19.5" customHeight="1">
      <c r="C66" s="214"/>
      <c r="D66" s="85"/>
      <c r="E66" s="86"/>
      <c r="F66" s="287"/>
      <c r="G66" s="86"/>
      <c r="H66" s="85"/>
      <c r="I66" s="85"/>
      <c r="J66" s="214"/>
      <c r="K66" s="214"/>
      <c r="L66" s="214"/>
    </row>
    <row r="67" spans="3:12" ht="19.5" customHeight="1">
      <c r="C67" s="214"/>
      <c r="D67" s="85"/>
      <c r="E67" s="86"/>
      <c r="F67" s="287"/>
      <c r="G67" s="216" t="s">
        <v>483</v>
      </c>
      <c r="H67" s="221"/>
      <c r="I67" s="222"/>
      <c r="J67" s="222"/>
      <c r="K67" s="222"/>
      <c r="L67" s="222"/>
    </row>
    <row r="68" spans="3:12" ht="19.5" customHeight="1">
      <c r="C68" s="214"/>
      <c r="D68" s="85"/>
      <c r="E68" s="86"/>
      <c r="F68" s="287"/>
      <c r="G68" s="219"/>
      <c r="H68" s="85"/>
      <c r="I68" s="222"/>
      <c r="J68" s="222"/>
      <c r="K68" s="222"/>
      <c r="L68" s="222"/>
    </row>
    <row r="69" spans="3:12" ht="19.5" customHeight="1">
      <c r="C69" s="214"/>
      <c r="D69" s="85"/>
      <c r="E69" s="86"/>
      <c r="F69" s="287"/>
      <c r="G69" s="223"/>
      <c r="H69" s="85"/>
      <c r="I69" s="224"/>
      <c r="J69" s="225"/>
      <c r="K69" s="225"/>
      <c r="L69" s="225"/>
    </row>
  </sheetData>
  <sheetProtection/>
  <mergeCells count="77">
    <mergeCell ref="C64:C65"/>
    <mergeCell ref="D64:D65"/>
    <mergeCell ref="F66:F67"/>
    <mergeCell ref="F68:F69"/>
    <mergeCell ref="I57:L58"/>
    <mergeCell ref="C58:C59"/>
    <mergeCell ref="D58:D59"/>
    <mergeCell ref="C60:C61"/>
    <mergeCell ref="D60:D61"/>
    <mergeCell ref="C62:C63"/>
    <mergeCell ref="D62:D63"/>
    <mergeCell ref="C52:C53"/>
    <mergeCell ref="D52:D53"/>
    <mergeCell ref="C54:C55"/>
    <mergeCell ref="D54:D55"/>
    <mergeCell ref="C56:C57"/>
    <mergeCell ref="D56:D57"/>
    <mergeCell ref="B47:C47"/>
    <mergeCell ref="D47:F47"/>
    <mergeCell ref="I47:J47"/>
    <mergeCell ref="K47:L47"/>
    <mergeCell ref="C50:C51"/>
    <mergeCell ref="D50:D51"/>
    <mergeCell ref="B45:C45"/>
    <mergeCell ref="D45:F45"/>
    <mergeCell ref="I45:J45"/>
    <mergeCell ref="K45:L45"/>
    <mergeCell ref="B46:C46"/>
    <mergeCell ref="D46:F46"/>
    <mergeCell ref="I46:J46"/>
    <mergeCell ref="K46:L46"/>
    <mergeCell ref="B43:C43"/>
    <mergeCell ref="D43:F43"/>
    <mergeCell ref="I43:J43"/>
    <mergeCell ref="K43:L43"/>
    <mergeCell ref="I44:J44"/>
    <mergeCell ref="K44:L44"/>
    <mergeCell ref="B41:C41"/>
    <mergeCell ref="D41:F41"/>
    <mergeCell ref="I41:J41"/>
    <mergeCell ref="K41:L41"/>
    <mergeCell ref="B42:C42"/>
    <mergeCell ref="D42:F42"/>
    <mergeCell ref="I42:J42"/>
    <mergeCell ref="K42:L42"/>
    <mergeCell ref="B39:C39"/>
    <mergeCell ref="D39:F39"/>
    <mergeCell ref="I39:J39"/>
    <mergeCell ref="K39:L39"/>
    <mergeCell ref="I40:J40"/>
    <mergeCell ref="K40:L40"/>
    <mergeCell ref="B37:C37"/>
    <mergeCell ref="D37:F37"/>
    <mergeCell ref="I37:J37"/>
    <mergeCell ref="K37:L37"/>
    <mergeCell ref="B38:C38"/>
    <mergeCell ref="D38:F38"/>
    <mergeCell ref="I38:J38"/>
    <mergeCell ref="K38:L38"/>
    <mergeCell ref="B35:C35"/>
    <mergeCell ref="D35:F35"/>
    <mergeCell ref="I35:J35"/>
    <mergeCell ref="K35:L35"/>
    <mergeCell ref="I36:J36"/>
    <mergeCell ref="K36:L36"/>
    <mergeCell ref="I33:J33"/>
    <mergeCell ref="K33:L33"/>
    <mergeCell ref="B34:C34"/>
    <mergeCell ref="D34:F34"/>
    <mergeCell ref="I34:J34"/>
    <mergeCell ref="K34:L34"/>
    <mergeCell ref="B5:B9"/>
    <mergeCell ref="B11:B16"/>
    <mergeCell ref="B18:B23"/>
    <mergeCell ref="B25:B29"/>
    <mergeCell ref="B33:C33"/>
    <mergeCell ref="D33:F33"/>
  </mergeCells>
  <printOptions/>
  <pageMargins left="0.7" right="0.7" top="0.75" bottom="0.75" header="0.3" footer="0.3"/>
  <pageSetup horizontalDpi="600" verticalDpi="600" orientation="portrait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Q72"/>
  <sheetViews>
    <sheetView view="pageBreakPreview" zoomScaleNormal="75" zoomScaleSheetLayoutView="100" workbookViewId="0" topLeftCell="A1">
      <selection activeCell="H12" sqref="H12"/>
    </sheetView>
  </sheetViews>
  <sheetFormatPr defaultColWidth="15.59765625" defaultRowHeight="19.5" customHeight="1"/>
  <cols>
    <col min="1" max="2" width="5.8984375" style="2" customWidth="1"/>
    <col min="3" max="8" width="17.19921875" style="2" customWidth="1"/>
    <col min="9" max="9" width="5.5" style="2" customWidth="1"/>
    <col min="10" max="10" width="5.69921875" style="2" customWidth="1"/>
    <col min="11" max="11" width="15.59765625" style="2" customWidth="1"/>
    <col min="12" max="14" width="0" style="2" hidden="1" customWidth="1"/>
    <col min="15" max="26" width="5.59765625" style="2" customWidth="1"/>
    <col min="27" max="27" width="2.69921875" style="2" hidden="1" customWidth="1"/>
    <col min="28" max="35" width="1" style="2" hidden="1" customWidth="1"/>
    <col min="36" max="58" width="5.59765625" style="2" customWidth="1"/>
    <col min="59" max="16384" width="15.59765625" style="2" customWidth="1"/>
  </cols>
  <sheetData>
    <row r="1" ht="19.5" customHeight="1">
      <c r="A1" s="15" t="s">
        <v>214</v>
      </c>
    </row>
    <row r="2" spans="1:8" ht="19.5" customHeight="1">
      <c r="A2" s="15"/>
      <c r="B2" s="20"/>
      <c r="C2" s="20"/>
      <c r="D2" s="20"/>
      <c r="E2" s="20"/>
      <c r="F2" s="20"/>
      <c r="G2" s="20"/>
      <c r="H2" s="20"/>
    </row>
    <row r="3" spans="1:8" ht="19.5" customHeight="1">
      <c r="A3" s="108"/>
      <c r="B3" s="108"/>
      <c r="C3" s="19"/>
      <c r="D3" s="19" t="s">
        <v>210</v>
      </c>
      <c r="E3" s="19" t="s">
        <v>211</v>
      </c>
      <c r="F3" s="19" t="s">
        <v>212</v>
      </c>
      <c r="G3" s="19" t="s">
        <v>213</v>
      </c>
      <c r="H3" s="32"/>
    </row>
    <row r="4" spans="1:8" ht="19.5" customHeight="1">
      <c r="A4" s="107"/>
      <c r="B4" s="107"/>
      <c r="C4" s="109" t="s">
        <v>291</v>
      </c>
      <c r="D4" s="19" t="s">
        <v>345</v>
      </c>
      <c r="E4" s="19" t="s">
        <v>342</v>
      </c>
      <c r="F4" s="19" t="s">
        <v>343</v>
      </c>
      <c r="G4" s="19" t="s">
        <v>344</v>
      </c>
      <c r="H4" s="32"/>
    </row>
    <row r="5" spans="1:8" ht="19.5" customHeight="1">
      <c r="A5" s="16"/>
      <c r="B5" s="20"/>
      <c r="C5" s="20"/>
      <c r="D5" s="20"/>
      <c r="E5" s="20"/>
      <c r="F5" s="20"/>
      <c r="G5" s="20"/>
      <c r="H5" s="20"/>
    </row>
    <row r="6" spans="1:3" ht="19.5" customHeight="1" thickBot="1">
      <c r="A6" s="1"/>
      <c r="B6" s="14" t="s">
        <v>61</v>
      </c>
      <c r="C6" s="3"/>
    </row>
    <row r="7" spans="1:43" ht="24.75" customHeight="1">
      <c r="A7" s="91"/>
      <c r="B7" s="316" t="s">
        <v>62</v>
      </c>
      <c r="C7" s="4"/>
      <c r="D7" s="5" t="str">
        <f>C8</f>
        <v>つくし野SC</v>
      </c>
      <c r="E7" s="5" t="str">
        <f>C9</f>
        <v>FCアミスター</v>
      </c>
      <c r="F7" s="5" t="str">
        <f>C10</f>
        <v>湖北台西SSS</v>
      </c>
      <c r="G7" s="5" t="str">
        <f>C11</f>
        <v>翼SC（B）</v>
      </c>
      <c r="H7" s="7"/>
      <c r="I7" s="1"/>
      <c r="K7" s="75" t="s">
        <v>185</v>
      </c>
      <c r="L7" s="75"/>
      <c r="M7" s="75"/>
      <c r="N7" s="75"/>
      <c r="O7" s="303" t="str">
        <f>K8</f>
        <v>つくし野SC</v>
      </c>
      <c r="P7" s="303"/>
      <c r="Q7" s="303"/>
      <c r="R7" s="299" t="str">
        <f>K10</f>
        <v>FCアミスター</v>
      </c>
      <c r="S7" s="299"/>
      <c r="T7" s="299"/>
      <c r="U7" s="299" t="str">
        <f>K12</f>
        <v>湖北台西SSS</v>
      </c>
      <c r="V7" s="299"/>
      <c r="W7" s="299"/>
      <c r="X7" s="303" t="str">
        <f>K14</f>
        <v>翼SC（B）</v>
      </c>
      <c r="Y7" s="303"/>
      <c r="Z7" s="303"/>
      <c r="AA7" s="299"/>
      <c r="AB7" s="299"/>
      <c r="AC7" s="299"/>
      <c r="AD7" s="299"/>
      <c r="AE7" s="299"/>
      <c r="AF7" s="299"/>
      <c r="AG7" s="299"/>
      <c r="AH7" s="299"/>
      <c r="AI7" s="300"/>
      <c r="AJ7" s="77" t="s">
        <v>186</v>
      </c>
      <c r="AK7" s="78" t="s">
        <v>187</v>
      </c>
      <c r="AL7" s="75" t="s">
        <v>188</v>
      </c>
      <c r="AM7" s="75" t="s">
        <v>189</v>
      </c>
      <c r="AN7" s="76" t="s">
        <v>190</v>
      </c>
      <c r="AO7" s="79" t="s">
        <v>191</v>
      </c>
      <c r="AP7" s="17" t="s">
        <v>58</v>
      </c>
      <c r="AQ7" s="19" t="s">
        <v>59</v>
      </c>
    </row>
    <row r="8" spans="1:43" ht="24.75" customHeight="1">
      <c r="A8" s="91"/>
      <c r="B8" s="313"/>
      <c r="C8" s="136" t="s">
        <v>268</v>
      </c>
      <c r="D8" s="19"/>
      <c r="E8" s="27"/>
      <c r="F8" s="27"/>
      <c r="G8" s="27"/>
      <c r="H8" s="106"/>
      <c r="I8" s="1"/>
      <c r="K8" s="312" t="str">
        <f>C8</f>
        <v>つくし野SC</v>
      </c>
      <c r="L8" s="80" t="s">
        <v>192</v>
      </c>
      <c r="M8" s="80" t="s">
        <v>193</v>
      </c>
      <c r="N8" s="80" t="s">
        <v>194</v>
      </c>
      <c r="O8" s="304"/>
      <c r="P8" s="305"/>
      <c r="Q8" s="306"/>
      <c r="R8" s="304"/>
      <c r="S8" s="305"/>
      <c r="T8" s="306"/>
      <c r="U8" s="304"/>
      <c r="V8" s="305"/>
      <c r="W8" s="306"/>
      <c r="X8" s="304"/>
      <c r="Y8" s="305"/>
      <c r="Z8" s="306"/>
      <c r="AA8" s="304"/>
      <c r="AB8" s="305"/>
      <c r="AC8" s="306"/>
      <c r="AD8" s="304"/>
      <c r="AE8" s="305"/>
      <c r="AF8" s="306"/>
      <c r="AG8" s="304"/>
      <c r="AH8" s="305"/>
      <c r="AI8" s="305"/>
      <c r="AJ8" s="296">
        <f>+COUNTIF(O8:AI8,L8)*3+COUNTIF(O8:AI8,M8)</f>
        <v>0</v>
      </c>
      <c r="AK8" s="298">
        <f>(O9+R9+U9+X9+AA9+AD9+AG9)-(Q9+T9+W9+Z9+AC9+AF9+AI9)</f>
        <v>0</v>
      </c>
      <c r="AL8" s="299">
        <f>+COUNTIF(O8:AI8,L8)</f>
        <v>0</v>
      </c>
      <c r="AM8" s="299">
        <f>+COUNTIF(O8:AI8,N8)</f>
        <v>0</v>
      </c>
      <c r="AN8" s="300">
        <f>+COUNTIF(O8:AI8,M8)</f>
        <v>0</v>
      </c>
      <c r="AO8" s="310"/>
      <c r="AP8" s="294">
        <f>O9+R9+U9+X9</f>
        <v>0</v>
      </c>
      <c r="AQ8" s="295">
        <f>Q9+T9+W9+Z9</f>
        <v>0</v>
      </c>
    </row>
    <row r="9" spans="1:43" ht="24.75" customHeight="1">
      <c r="A9" s="91"/>
      <c r="B9" s="313"/>
      <c r="C9" s="136" t="s">
        <v>269</v>
      </c>
      <c r="D9" s="37"/>
      <c r="E9" s="27"/>
      <c r="F9" s="27"/>
      <c r="G9" s="27"/>
      <c r="H9" s="106"/>
      <c r="I9" s="1"/>
      <c r="K9" s="312"/>
      <c r="L9" s="81"/>
      <c r="M9" s="81"/>
      <c r="N9" s="81"/>
      <c r="O9" s="82"/>
      <c r="P9" s="83"/>
      <c r="Q9" s="84"/>
      <c r="R9" s="82"/>
      <c r="S9" s="83"/>
      <c r="T9" s="84"/>
      <c r="U9" s="82"/>
      <c r="V9" s="83" t="s">
        <v>215</v>
      </c>
      <c r="W9" s="84"/>
      <c r="X9" s="82"/>
      <c r="Y9" s="83" t="s">
        <v>196</v>
      </c>
      <c r="Z9" s="84"/>
      <c r="AA9" s="82"/>
      <c r="AB9" s="83"/>
      <c r="AC9" s="84"/>
      <c r="AD9" s="82"/>
      <c r="AE9" s="83"/>
      <c r="AF9" s="84"/>
      <c r="AG9" s="82"/>
      <c r="AH9" s="83"/>
      <c r="AI9" s="83"/>
      <c r="AJ9" s="296"/>
      <c r="AK9" s="298"/>
      <c r="AL9" s="299"/>
      <c r="AM9" s="299"/>
      <c r="AN9" s="300"/>
      <c r="AO9" s="310"/>
      <c r="AP9" s="294"/>
      <c r="AQ9" s="295"/>
    </row>
    <row r="10" spans="1:43" ht="24.75" customHeight="1">
      <c r="A10" s="89"/>
      <c r="B10" s="313"/>
      <c r="C10" s="136" t="s">
        <v>270</v>
      </c>
      <c r="D10" s="37"/>
      <c r="E10" s="73"/>
      <c r="F10" s="27"/>
      <c r="G10" s="27"/>
      <c r="H10" s="106"/>
      <c r="I10" s="1"/>
      <c r="K10" s="315" t="str">
        <f>C9</f>
        <v>FCアミスター</v>
      </c>
      <c r="L10" s="80" t="s">
        <v>192</v>
      </c>
      <c r="M10" s="80" t="s">
        <v>193</v>
      </c>
      <c r="N10" s="80" t="s">
        <v>194</v>
      </c>
      <c r="O10" s="304"/>
      <c r="P10" s="305"/>
      <c r="Q10" s="306"/>
      <c r="R10" s="304"/>
      <c r="S10" s="305"/>
      <c r="T10" s="306"/>
      <c r="U10" s="304"/>
      <c r="V10" s="305"/>
      <c r="W10" s="306"/>
      <c r="X10" s="304"/>
      <c r="Y10" s="305"/>
      <c r="Z10" s="306"/>
      <c r="AA10" s="304"/>
      <c r="AB10" s="305"/>
      <c r="AC10" s="306"/>
      <c r="AD10" s="304"/>
      <c r="AE10" s="305"/>
      <c r="AF10" s="306"/>
      <c r="AG10" s="304"/>
      <c r="AH10" s="305"/>
      <c r="AI10" s="305"/>
      <c r="AJ10" s="296">
        <f>+COUNTIF(O10:AI10,L10)*3+COUNTIF(O10:AI10,M10)</f>
        <v>0</v>
      </c>
      <c r="AK10" s="298">
        <f>(O11+R11+U11+X11+AA11+AD11+AG11)-(Q11+T11+W11+Z11+AC11+AF11+AI11)</f>
        <v>0</v>
      </c>
      <c r="AL10" s="299">
        <f>+COUNTIF(O10:AI10,L10)</f>
        <v>0</v>
      </c>
      <c r="AM10" s="299">
        <f>+COUNTIF(O10:AI10,N10)</f>
        <v>0</v>
      </c>
      <c r="AN10" s="300">
        <f>+COUNTIF(O10:AI10,M10)</f>
        <v>0</v>
      </c>
      <c r="AO10" s="310"/>
      <c r="AP10" s="294">
        <f>O11+R11+U11+X11</f>
        <v>0</v>
      </c>
      <c r="AQ10" s="295">
        <f>Q11+T11+W11+Z11</f>
        <v>0</v>
      </c>
    </row>
    <row r="11" spans="1:43" ht="24.75" customHeight="1">
      <c r="A11" s="89"/>
      <c r="B11" s="314"/>
      <c r="C11" s="136" t="s">
        <v>288</v>
      </c>
      <c r="D11" s="37"/>
      <c r="E11" s="37"/>
      <c r="F11" s="37"/>
      <c r="G11" s="19"/>
      <c r="H11" s="32"/>
      <c r="I11" s="1"/>
      <c r="K11" s="315"/>
      <c r="L11" s="81"/>
      <c r="M11" s="81"/>
      <c r="N11" s="81"/>
      <c r="O11" s="82"/>
      <c r="P11" s="83" t="s">
        <v>216</v>
      </c>
      <c r="Q11" s="84"/>
      <c r="R11" s="82"/>
      <c r="S11" s="83"/>
      <c r="T11" s="84"/>
      <c r="U11" s="82"/>
      <c r="V11" s="83" t="s">
        <v>196</v>
      </c>
      <c r="W11" s="84"/>
      <c r="X11" s="82"/>
      <c r="Y11" s="83" t="s">
        <v>217</v>
      </c>
      <c r="Z11" s="84"/>
      <c r="AA11" s="82"/>
      <c r="AB11" s="83"/>
      <c r="AC11" s="84"/>
      <c r="AD11" s="82"/>
      <c r="AE11" s="83"/>
      <c r="AF11" s="84"/>
      <c r="AG11" s="82"/>
      <c r="AH11" s="83"/>
      <c r="AI11" s="83"/>
      <c r="AJ11" s="296"/>
      <c r="AK11" s="298"/>
      <c r="AL11" s="299"/>
      <c r="AM11" s="299"/>
      <c r="AN11" s="300"/>
      <c r="AO11" s="310"/>
      <c r="AP11" s="294"/>
      <c r="AQ11" s="295"/>
    </row>
    <row r="12" spans="1:43" ht="24.75" customHeight="1">
      <c r="A12" s="32"/>
      <c r="B12" s="93"/>
      <c r="C12" s="137"/>
      <c r="I12" s="1"/>
      <c r="J12" s="1"/>
      <c r="K12" s="315" t="str">
        <f>C10</f>
        <v>湖北台西SSS</v>
      </c>
      <c r="L12" s="80" t="s">
        <v>192</v>
      </c>
      <c r="M12" s="80" t="s">
        <v>193</v>
      </c>
      <c r="N12" s="80" t="s">
        <v>194</v>
      </c>
      <c r="O12" s="304"/>
      <c r="P12" s="305"/>
      <c r="Q12" s="306"/>
      <c r="R12" s="304"/>
      <c r="S12" s="305"/>
      <c r="T12" s="306"/>
      <c r="U12" s="304"/>
      <c r="V12" s="305"/>
      <c r="W12" s="306"/>
      <c r="X12" s="304"/>
      <c r="Y12" s="305"/>
      <c r="Z12" s="306"/>
      <c r="AA12" s="304"/>
      <c r="AB12" s="305"/>
      <c r="AC12" s="306"/>
      <c r="AD12" s="304"/>
      <c r="AE12" s="305"/>
      <c r="AF12" s="306"/>
      <c r="AG12" s="304"/>
      <c r="AH12" s="305"/>
      <c r="AI12" s="305"/>
      <c r="AJ12" s="296">
        <f>+COUNTIF(O12:AI12,L12)*3+COUNTIF(O12:AI12,M12)</f>
        <v>0</v>
      </c>
      <c r="AK12" s="298">
        <f>(O13+R13+U13+X13+AA13+AD13+AG13)-(Q13+T13+W13+Z13+AC13+AF13+AI13)</f>
        <v>0</v>
      </c>
      <c r="AL12" s="299">
        <f>+COUNTIF(O12:AI12,L12)</f>
        <v>0</v>
      </c>
      <c r="AM12" s="299">
        <f>+COUNTIF(O12:AI12,N12)</f>
        <v>0</v>
      </c>
      <c r="AN12" s="300">
        <f>+COUNTIF(O12:AI12,M12)</f>
        <v>0</v>
      </c>
      <c r="AO12" s="310"/>
      <c r="AP12" s="294">
        <f>O13+R13+U13+X13</f>
        <v>0</v>
      </c>
      <c r="AQ12" s="295">
        <f>Q13+T13+W13+Z13</f>
        <v>0</v>
      </c>
    </row>
    <row r="13" spans="1:43" ht="24.75" customHeight="1">
      <c r="A13" s="54"/>
      <c r="B13" s="260" t="s">
        <v>64</v>
      </c>
      <c r="C13" s="138"/>
      <c r="D13" s="5" t="str">
        <f>C14</f>
        <v>湖北台クラブ</v>
      </c>
      <c r="E13" s="5" t="str">
        <f>C15</f>
        <v>高野山SSS</v>
      </c>
      <c r="F13" s="18" t="str">
        <f>C16</f>
        <v>隼SC</v>
      </c>
      <c r="G13" s="5" t="str">
        <f>C17</f>
        <v>イレブンジュニアFC(B)</v>
      </c>
      <c r="H13" s="5" t="str">
        <f>C18</f>
        <v>三小キッカーズ(B)</v>
      </c>
      <c r="I13" s="1"/>
      <c r="J13" s="1"/>
      <c r="K13" s="315"/>
      <c r="L13" s="81"/>
      <c r="M13" s="81"/>
      <c r="N13" s="81"/>
      <c r="O13" s="82"/>
      <c r="P13" s="83" t="s">
        <v>217</v>
      </c>
      <c r="Q13" s="84"/>
      <c r="R13" s="82"/>
      <c r="S13" s="83" t="s">
        <v>196</v>
      </c>
      <c r="T13" s="84"/>
      <c r="U13" s="82"/>
      <c r="V13" s="83"/>
      <c r="W13" s="84"/>
      <c r="X13" s="82"/>
      <c r="Y13" s="83" t="s">
        <v>196</v>
      </c>
      <c r="Z13" s="84"/>
      <c r="AA13" s="82"/>
      <c r="AB13" s="83"/>
      <c r="AC13" s="84"/>
      <c r="AD13" s="82"/>
      <c r="AE13" s="83"/>
      <c r="AF13" s="84"/>
      <c r="AG13" s="82"/>
      <c r="AH13" s="83"/>
      <c r="AI13" s="83"/>
      <c r="AJ13" s="296"/>
      <c r="AK13" s="298"/>
      <c r="AL13" s="299"/>
      <c r="AM13" s="299"/>
      <c r="AN13" s="300"/>
      <c r="AO13" s="310"/>
      <c r="AP13" s="294"/>
      <c r="AQ13" s="295"/>
    </row>
    <row r="14" spans="1:43" ht="24.75" customHeight="1">
      <c r="A14" s="141"/>
      <c r="B14" s="263"/>
      <c r="C14" s="136" t="s">
        <v>276</v>
      </c>
      <c r="D14" s="19"/>
      <c r="E14" s="27"/>
      <c r="F14" s="27"/>
      <c r="G14" s="27"/>
      <c r="H14" s="27"/>
      <c r="I14" s="1"/>
      <c r="J14" s="1"/>
      <c r="K14" s="312" t="str">
        <f>C11</f>
        <v>翼SC（B）</v>
      </c>
      <c r="L14" s="80" t="s">
        <v>192</v>
      </c>
      <c r="M14" s="80" t="s">
        <v>193</v>
      </c>
      <c r="N14" s="80" t="s">
        <v>194</v>
      </c>
      <c r="O14" s="304"/>
      <c r="P14" s="305"/>
      <c r="Q14" s="306"/>
      <c r="R14" s="304"/>
      <c r="S14" s="305"/>
      <c r="T14" s="306"/>
      <c r="U14" s="304"/>
      <c r="V14" s="305"/>
      <c r="W14" s="306"/>
      <c r="X14" s="304"/>
      <c r="Y14" s="305"/>
      <c r="Z14" s="306"/>
      <c r="AA14" s="304"/>
      <c r="AB14" s="305"/>
      <c r="AC14" s="306"/>
      <c r="AD14" s="304"/>
      <c r="AE14" s="305"/>
      <c r="AF14" s="306"/>
      <c r="AG14" s="304"/>
      <c r="AH14" s="305"/>
      <c r="AI14" s="305"/>
      <c r="AJ14" s="296">
        <f>+COUNTIF(O14:AI14,L14)*3+COUNTIF(O14:AI14,M14)</f>
        <v>0</v>
      </c>
      <c r="AK14" s="298">
        <f>(O15+R15+U15+X15+AA15+AD15+AG15)-(Q15+T15+W15+Z15+AC15+AF15+AI15)</f>
        <v>0</v>
      </c>
      <c r="AL14" s="299">
        <f>+COUNTIF(O14:AI14,L14)</f>
        <v>0</v>
      </c>
      <c r="AM14" s="299">
        <f>+COUNTIF(O14:AI14,N14)</f>
        <v>0</v>
      </c>
      <c r="AN14" s="300">
        <f>+COUNTIF(O14:AI14,M14)</f>
        <v>0</v>
      </c>
      <c r="AO14" s="310"/>
      <c r="AP14" s="294">
        <f>O15+R15+U15+X15</f>
        <v>0</v>
      </c>
      <c r="AQ14" s="295">
        <f>Q15+T15+W15+Z15</f>
        <v>0</v>
      </c>
    </row>
    <row r="15" spans="1:43" ht="24.75" customHeight="1" thickBot="1">
      <c r="A15" s="141"/>
      <c r="B15" s="263"/>
      <c r="C15" s="136" t="s">
        <v>277</v>
      </c>
      <c r="D15" s="27"/>
      <c r="E15" s="27"/>
      <c r="F15" s="27"/>
      <c r="G15" s="27"/>
      <c r="H15" s="27"/>
      <c r="I15" s="1"/>
      <c r="J15" s="1"/>
      <c r="K15" s="312"/>
      <c r="L15" s="81"/>
      <c r="M15" s="81"/>
      <c r="N15" s="81"/>
      <c r="O15" s="82"/>
      <c r="P15" s="83" t="s">
        <v>196</v>
      </c>
      <c r="Q15" s="84"/>
      <c r="R15" s="82"/>
      <c r="S15" s="83" t="s">
        <v>196</v>
      </c>
      <c r="T15" s="84"/>
      <c r="U15" s="82"/>
      <c r="V15" s="83" t="s">
        <v>196</v>
      </c>
      <c r="W15" s="84"/>
      <c r="X15" s="82"/>
      <c r="Y15" s="83"/>
      <c r="Z15" s="84"/>
      <c r="AA15" s="82"/>
      <c r="AB15" s="83"/>
      <c r="AC15" s="84"/>
      <c r="AD15" s="82"/>
      <c r="AE15" s="83"/>
      <c r="AF15" s="84"/>
      <c r="AG15" s="82"/>
      <c r="AH15" s="83"/>
      <c r="AI15" s="83"/>
      <c r="AJ15" s="297"/>
      <c r="AK15" s="298"/>
      <c r="AL15" s="299"/>
      <c r="AM15" s="299"/>
      <c r="AN15" s="300"/>
      <c r="AO15" s="311"/>
      <c r="AP15" s="294"/>
      <c r="AQ15" s="295"/>
    </row>
    <row r="16" spans="1:41" ht="24.75" customHeight="1">
      <c r="A16" s="141"/>
      <c r="B16" s="263"/>
      <c r="C16" s="136" t="s">
        <v>278</v>
      </c>
      <c r="D16" s="37"/>
      <c r="E16" s="73"/>
      <c r="F16" s="27"/>
      <c r="G16" s="27"/>
      <c r="H16" s="27"/>
      <c r="K16" s="147"/>
      <c r="AO16" s="147"/>
    </row>
    <row r="17" spans="1:41" ht="24.75" customHeight="1" thickBot="1">
      <c r="A17" s="141"/>
      <c r="B17" s="263"/>
      <c r="C17" s="136" t="s">
        <v>279</v>
      </c>
      <c r="D17" s="37"/>
      <c r="E17" s="73"/>
      <c r="F17" s="73"/>
      <c r="G17" s="27"/>
      <c r="H17" s="27"/>
      <c r="K17" s="147"/>
      <c r="AO17" s="147"/>
    </row>
    <row r="18" spans="1:43" ht="24.75" customHeight="1">
      <c r="A18" s="141"/>
      <c r="B18" s="264"/>
      <c r="C18" s="136" t="s">
        <v>280</v>
      </c>
      <c r="D18" s="37"/>
      <c r="E18" s="73"/>
      <c r="F18" s="73"/>
      <c r="G18" s="27"/>
      <c r="H18" s="27"/>
      <c r="K18" s="148" t="s">
        <v>199</v>
      </c>
      <c r="L18" s="75"/>
      <c r="M18" s="75"/>
      <c r="N18" s="75"/>
      <c r="O18" s="303" t="str">
        <f>K19</f>
        <v>湖北台クラブ</v>
      </c>
      <c r="P18" s="303"/>
      <c r="Q18" s="303"/>
      <c r="R18" s="299" t="str">
        <f>K21</f>
        <v>高野山SSS</v>
      </c>
      <c r="S18" s="299"/>
      <c r="T18" s="299"/>
      <c r="U18" s="299" t="str">
        <f>K23</f>
        <v>隼SC</v>
      </c>
      <c r="V18" s="299"/>
      <c r="W18" s="299"/>
      <c r="X18" s="303" t="str">
        <f>K25</f>
        <v>イレブンジュニアFC(B)</v>
      </c>
      <c r="Y18" s="303"/>
      <c r="Z18" s="303"/>
      <c r="AA18" s="303" t="str">
        <f>K26</f>
        <v>三小キッカーズ(B)</v>
      </c>
      <c r="AB18" s="303"/>
      <c r="AC18" s="303"/>
      <c r="AD18" s="299"/>
      <c r="AE18" s="299"/>
      <c r="AF18" s="299"/>
      <c r="AG18" s="299"/>
      <c r="AH18" s="299"/>
      <c r="AI18" s="300"/>
      <c r="AJ18" s="77" t="s">
        <v>186</v>
      </c>
      <c r="AK18" s="78" t="s">
        <v>187</v>
      </c>
      <c r="AL18" s="75" t="s">
        <v>188</v>
      </c>
      <c r="AM18" s="75" t="s">
        <v>189</v>
      </c>
      <c r="AN18" s="76" t="s">
        <v>190</v>
      </c>
      <c r="AO18" s="151" t="s">
        <v>191</v>
      </c>
      <c r="AP18" s="17" t="s">
        <v>58</v>
      </c>
      <c r="AQ18" s="19" t="s">
        <v>59</v>
      </c>
    </row>
    <row r="19" spans="1:43" ht="24.75" customHeight="1">
      <c r="A19" s="6"/>
      <c r="B19" s="31"/>
      <c r="C19" s="32"/>
      <c r="D19" s="8"/>
      <c r="E19" s="8"/>
      <c r="F19" s="8"/>
      <c r="G19" s="7"/>
      <c r="H19" s="7"/>
      <c r="K19" s="319" t="str">
        <f>C14</f>
        <v>湖北台クラブ</v>
      </c>
      <c r="L19" s="80" t="s">
        <v>192</v>
      </c>
      <c r="M19" s="80" t="s">
        <v>193</v>
      </c>
      <c r="N19" s="80" t="s">
        <v>194</v>
      </c>
      <c r="O19" s="304"/>
      <c r="P19" s="305"/>
      <c r="Q19" s="306"/>
      <c r="R19" s="304"/>
      <c r="S19" s="305"/>
      <c r="T19" s="306"/>
      <c r="U19" s="304"/>
      <c r="V19" s="305"/>
      <c r="W19" s="306"/>
      <c r="X19" s="304"/>
      <c r="Y19" s="305"/>
      <c r="Z19" s="306"/>
      <c r="AA19" s="304"/>
      <c r="AB19" s="305"/>
      <c r="AC19" s="306"/>
      <c r="AD19" s="304"/>
      <c r="AE19" s="305"/>
      <c r="AF19" s="306"/>
      <c r="AG19" s="304"/>
      <c r="AH19" s="305"/>
      <c r="AI19" s="305"/>
      <c r="AJ19" s="296">
        <f>+COUNTIF(O19:AI19,L19)*3+COUNTIF(O19:AI19,M19)</f>
        <v>0</v>
      </c>
      <c r="AK19" s="298">
        <f>(O20+R20+U20+X20+AA20+AD20+AG20)-(Q20+T20+W20+Z20+AC20+AF20+AI20)</f>
        <v>0</v>
      </c>
      <c r="AL19" s="299">
        <f>+COUNTIF(O19:AI19,L19)</f>
        <v>0</v>
      </c>
      <c r="AM19" s="299">
        <f>+COUNTIF(O19:AI19,N19)</f>
        <v>0</v>
      </c>
      <c r="AN19" s="300">
        <f>+COUNTIF(O19:AI19,M19)</f>
        <v>0</v>
      </c>
      <c r="AO19" s="310"/>
      <c r="AP19" s="294">
        <f>O20+R20+U20+X20</f>
        <v>0</v>
      </c>
      <c r="AQ19" s="295">
        <f>Q20+T20+W20+Z20</f>
        <v>0</v>
      </c>
    </row>
    <row r="20" spans="1:43" ht="24.75" customHeight="1">
      <c r="A20" s="141"/>
      <c r="B20" s="260" t="s">
        <v>141</v>
      </c>
      <c r="C20" s="134"/>
      <c r="D20" s="5" t="str">
        <f>C21</f>
        <v>三小キッカーズ</v>
      </c>
      <c r="E20" s="5" t="str">
        <f>C22</f>
        <v>イレブンジュニアFC</v>
      </c>
      <c r="F20" s="5" t="str">
        <f>C23</f>
        <v>新木やまとSSS</v>
      </c>
      <c r="G20" s="18" t="str">
        <f>C24</f>
        <v>高野山SSS(B)</v>
      </c>
      <c r="H20" s="18" t="str">
        <f>C25</f>
        <v>つくし野SC（C）</v>
      </c>
      <c r="K20" s="320"/>
      <c r="L20" s="81"/>
      <c r="M20" s="81"/>
      <c r="N20" s="81"/>
      <c r="O20" s="82"/>
      <c r="P20" s="83"/>
      <c r="Q20" s="84"/>
      <c r="R20" s="82"/>
      <c r="S20" s="83" t="s">
        <v>196</v>
      </c>
      <c r="T20" s="84"/>
      <c r="U20" s="82"/>
      <c r="V20" s="83" t="s">
        <v>218</v>
      </c>
      <c r="W20" s="84"/>
      <c r="X20" s="82"/>
      <c r="Y20" s="83" t="s">
        <v>196</v>
      </c>
      <c r="Z20" s="84"/>
      <c r="AA20" s="82"/>
      <c r="AB20" s="83" t="s">
        <v>295</v>
      </c>
      <c r="AC20" s="84"/>
      <c r="AD20" s="82"/>
      <c r="AE20" s="83"/>
      <c r="AF20" s="84"/>
      <c r="AG20" s="82"/>
      <c r="AH20" s="83"/>
      <c r="AI20" s="83"/>
      <c r="AJ20" s="296"/>
      <c r="AK20" s="298"/>
      <c r="AL20" s="299"/>
      <c r="AM20" s="299"/>
      <c r="AN20" s="300"/>
      <c r="AO20" s="310"/>
      <c r="AP20" s="294"/>
      <c r="AQ20" s="295"/>
    </row>
    <row r="21" spans="1:43" ht="24.75" customHeight="1">
      <c r="A21" s="141"/>
      <c r="B21" s="263"/>
      <c r="C21" s="136" t="s">
        <v>271</v>
      </c>
      <c r="D21" s="19"/>
      <c r="E21" s="27"/>
      <c r="F21" s="27"/>
      <c r="G21" s="27"/>
      <c r="H21" s="27"/>
      <c r="K21" s="315" t="str">
        <f>C15</f>
        <v>高野山SSS</v>
      </c>
      <c r="L21" s="80" t="s">
        <v>192</v>
      </c>
      <c r="M21" s="80" t="s">
        <v>193</v>
      </c>
      <c r="N21" s="80" t="s">
        <v>194</v>
      </c>
      <c r="O21" s="304"/>
      <c r="P21" s="305"/>
      <c r="Q21" s="306"/>
      <c r="R21" s="304"/>
      <c r="S21" s="305"/>
      <c r="T21" s="306"/>
      <c r="U21" s="304"/>
      <c r="V21" s="305"/>
      <c r="W21" s="306"/>
      <c r="X21" s="304"/>
      <c r="Y21" s="305"/>
      <c r="Z21" s="306"/>
      <c r="AA21" s="304"/>
      <c r="AB21" s="305"/>
      <c r="AC21" s="306"/>
      <c r="AD21" s="304"/>
      <c r="AE21" s="305"/>
      <c r="AF21" s="306"/>
      <c r="AG21" s="304"/>
      <c r="AH21" s="305"/>
      <c r="AI21" s="305"/>
      <c r="AJ21" s="296">
        <f>+COUNTIF(O21:AI21,L21)*3+COUNTIF(O21:AI21,M21)</f>
        <v>0</v>
      </c>
      <c r="AK21" s="298">
        <f>(O22+R22+U22+X22+AA22+AD22+AG22)-(Q22+T22+W22+Z22+AC22+AF22+AI22)</f>
        <v>0</v>
      </c>
      <c r="AL21" s="299">
        <f>+COUNTIF(O21:AI21,L21)</f>
        <v>0</v>
      </c>
      <c r="AM21" s="299">
        <f>+COUNTIF(O21:AI21,N21)</f>
        <v>0</v>
      </c>
      <c r="AN21" s="300">
        <f>+COUNTIF(O21:AI21,M21)</f>
        <v>0</v>
      </c>
      <c r="AO21" s="310"/>
      <c r="AP21" s="294">
        <f>O22+R22+U22+X22</f>
        <v>0</v>
      </c>
      <c r="AQ21" s="295">
        <f>Q22+T22+W22+Z22</f>
        <v>0</v>
      </c>
    </row>
    <row r="22" spans="1:43" ht="24.75" customHeight="1">
      <c r="A22" s="141"/>
      <c r="B22" s="263"/>
      <c r="C22" s="136" t="s">
        <v>272</v>
      </c>
      <c r="D22" s="37"/>
      <c r="E22" s="27"/>
      <c r="F22" s="27"/>
      <c r="G22" s="27"/>
      <c r="H22" s="27"/>
      <c r="K22" s="315"/>
      <c r="L22" s="81"/>
      <c r="M22" s="81"/>
      <c r="N22" s="81"/>
      <c r="O22" s="82"/>
      <c r="P22" s="83" t="s">
        <v>216</v>
      </c>
      <c r="Q22" s="84"/>
      <c r="R22" s="82"/>
      <c r="S22" s="83"/>
      <c r="T22" s="84"/>
      <c r="U22" s="82"/>
      <c r="V22" s="83" t="s">
        <v>196</v>
      </c>
      <c r="W22" s="84"/>
      <c r="X22" s="82"/>
      <c r="Y22" s="83" t="s">
        <v>219</v>
      </c>
      <c r="Z22" s="84"/>
      <c r="AA22" s="82"/>
      <c r="AB22" s="83" t="s">
        <v>294</v>
      </c>
      <c r="AC22" s="84"/>
      <c r="AD22" s="82"/>
      <c r="AE22" s="83"/>
      <c r="AF22" s="84"/>
      <c r="AG22" s="82"/>
      <c r="AH22" s="83"/>
      <c r="AI22" s="83"/>
      <c r="AJ22" s="296"/>
      <c r="AK22" s="298"/>
      <c r="AL22" s="299"/>
      <c r="AM22" s="299"/>
      <c r="AN22" s="300"/>
      <c r="AO22" s="310"/>
      <c r="AP22" s="294"/>
      <c r="AQ22" s="295"/>
    </row>
    <row r="23" spans="1:43" ht="24.75" customHeight="1">
      <c r="A23" s="54"/>
      <c r="B23" s="263"/>
      <c r="C23" s="136" t="s">
        <v>273</v>
      </c>
      <c r="D23" s="37"/>
      <c r="E23" s="73"/>
      <c r="F23" s="27"/>
      <c r="G23" s="27"/>
      <c r="H23" s="27"/>
      <c r="K23" s="319" t="str">
        <f>C16</f>
        <v>隼SC</v>
      </c>
      <c r="L23" s="80" t="s">
        <v>192</v>
      </c>
      <c r="M23" s="80" t="s">
        <v>193</v>
      </c>
      <c r="N23" s="80" t="s">
        <v>194</v>
      </c>
      <c r="O23" s="304"/>
      <c r="P23" s="305"/>
      <c r="Q23" s="306"/>
      <c r="R23" s="304"/>
      <c r="S23" s="305"/>
      <c r="T23" s="306"/>
      <c r="U23" s="304"/>
      <c r="V23" s="305"/>
      <c r="W23" s="306"/>
      <c r="X23" s="304"/>
      <c r="Y23" s="305"/>
      <c r="Z23" s="306"/>
      <c r="AA23" s="304"/>
      <c r="AB23" s="305"/>
      <c r="AC23" s="306"/>
      <c r="AD23" s="304"/>
      <c r="AE23" s="305"/>
      <c r="AF23" s="306"/>
      <c r="AG23" s="304"/>
      <c r="AH23" s="305"/>
      <c r="AI23" s="305"/>
      <c r="AJ23" s="317">
        <f>+COUNTIF(O23:AI23,L23)*3+COUNTIF(O23:AI23,M23)</f>
        <v>0</v>
      </c>
      <c r="AK23" s="325">
        <f>(O24+R24+U24+X24+AA24+AD24+AG24)-(Q24+T24+W24+Z24+AC24+AF24+AI24)</f>
        <v>0</v>
      </c>
      <c r="AL23" s="318">
        <f>+COUNTIF(O23:AI23,L23)</f>
        <v>0</v>
      </c>
      <c r="AM23" s="318">
        <f>+COUNTIF(O23:AI23,N23)</f>
        <v>0</v>
      </c>
      <c r="AN23" s="323">
        <f>+COUNTIF(O23:AI23,M23)</f>
        <v>0</v>
      </c>
      <c r="AO23" s="321"/>
      <c r="AP23" s="329">
        <f>O24+R24+U24+X24</f>
        <v>0</v>
      </c>
      <c r="AQ23" s="331">
        <f>Q24+T24+W24+Z24</f>
        <v>0</v>
      </c>
    </row>
    <row r="24" spans="1:43" ht="24.75" customHeight="1">
      <c r="A24" s="54"/>
      <c r="B24" s="263"/>
      <c r="C24" s="136" t="s">
        <v>274</v>
      </c>
      <c r="D24" s="37"/>
      <c r="E24" s="73"/>
      <c r="F24" s="73"/>
      <c r="G24" s="27"/>
      <c r="H24" s="27"/>
      <c r="K24" s="320"/>
      <c r="L24" s="81"/>
      <c r="M24" s="81"/>
      <c r="N24" s="81"/>
      <c r="O24" s="82"/>
      <c r="P24" s="83" t="s">
        <v>217</v>
      </c>
      <c r="Q24" s="84"/>
      <c r="R24" s="82"/>
      <c r="S24" s="83" t="s">
        <v>196</v>
      </c>
      <c r="T24" s="84"/>
      <c r="U24" s="82"/>
      <c r="V24" s="83"/>
      <c r="W24" s="84"/>
      <c r="X24" s="82"/>
      <c r="Y24" s="83" t="s">
        <v>196</v>
      </c>
      <c r="Z24" s="84"/>
      <c r="AA24" s="82"/>
      <c r="AB24" s="83" t="s">
        <v>296</v>
      </c>
      <c r="AC24" s="84"/>
      <c r="AD24" s="82"/>
      <c r="AE24" s="83"/>
      <c r="AF24" s="84"/>
      <c r="AG24" s="82"/>
      <c r="AH24" s="83"/>
      <c r="AI24" s="83"/>
      <c r="AJ24" s="327"/>
      <c r="AK24" s="326"/>
      <c r="AL24" s="322"/>
      <c r="AM24" s="322"/>
      <c r="AN24" s="324"/>
      <c r="AO24" s="328"/>
      <c r="AP24" s="330"/>
      <c r="AQ24" s="332"/>
    </row>
    <row r="25" spans="1:43" ht="24.75" customHeight="1">
      <c r="A25" s="54"/>
      <c r="B25" s="264"/>
      <c r="C25" s="136" t="s">
        <v>275</v>
      </c>
      <c r="D25" s="37"/>
      <c r="E25" s="73"/>
      <c r="F25" s="73"/>
      <c r="G25" s="27"/>
      <c r="H25" s="27"/>
      <c r="K25" s="149" t="str">
        <f>C17</f>
        <v>イレブンジュニアFC(B)</v>
      </c>
      <c r="L25" s="142"/>
      <c r="M25" s="142"/>
      <c r="N25" s="142"/>
      <c r="O25" s="143"/>
      <c r="P25" s="144" t="s">
        <v>299</v>
      </c>
      <c r="Q25" s="145"/>
      <c r="R25" s="143"/>
      <c r="S25" s="144" t="s">
        <v>299</v>
      </c>
      <c r="T25" s="145"/>
      <c r="U25" s="143"/>
      <c r="V25" s="144" t="s">
        <v>298</v>
      </c>
      <c r="W25" s="145"/>
      <c r="X25" s="143"/>
      <c r="Y25" s="144"/>
      <c r="Z25" s="145"/>
      <c r="AA25" s="143"/>
      <c r="AB25" s="144" t="s">
        <v>297</v>
      </c>
      <c r="AC25" s="145"/>
      <c r="AD25" s="143"/>
      <c r="AE25" s="144"/>
      <c r="AF25" s="145"/>
      <c r="AG25" s="143"/>
      <c r="AH25" s="144"/>
      <c r="AI25" s="144"/>
      <c r="AJ25" s="100">
        <f>+COUNTIF(O25:AI25,L25)*3+COUNTIF(O25:AI25,M25)</f>
        <v>0</v>
      </c>
      <c r="AK25" s="101">
        <f>(O26+R26+U26+X26+AA26+AD26+AG26)-(Q26+T26+W26+Z26+AC26+AF26+AI26)</f>
        <v>0</v>
      </c>
      <c r="AL25" s="75">
        <f>+COUNTIF(O25:AI25,L25)</f>
        <v>0</v>
      </c>
      <c r="AM25" s="75">
        <f>+COUNTIF(O25:AI25,N25)</f>
        <v>0</v>
      </c>
      <c r="AN25" s="76">
        <f>+COUNTIF(O25:AI25,M25)</f>
        <v>0</v>
      </c>
      <c r="AO25" s="152"/>
      <c r="AP25" s="4">
        <f>O26+R26+U26+X26</f>
        <v>0</v>
      </c>
      <c r="AQ25" s="5">
        <f>Q26+T26+W26+Z26</f>
        <v>0</v>
      </c>
    </row>
    <row r="26" spans="1:43" ht="24.75" customHeight="1">
      <c r="A26" s="32"/>
      <c r="B26" s="92"/>
      <c r="C26" s="135"/>
      <c r="K26" s="312" t="str">
        <f>C18</f>
        <v>三小キッカーズ(B)</v>
      </c>
      <c r="L26" s="80" t="s">
        <v>192</v>
      </c>
      <c r="M26" s="80" t="s">
        <v>193</v>
      </c>
      <c r="N26" s="80" t="s">
        <v>194</v>
      </c>
      <c r="O26" s="304"/>
      <c r="P26" s="305"/>
      <c r="Q26" s="306"/>
      <c r="R26" s="304"/>
      <c r="S26" s="305"/>
      <c r="T26" s="306"/>
      <c r="U26" s="304"/>
      <c r="V26" s="305"/>
      <c r="W26" s="306"/>
      <c r="X26" s="304"/>
      <c r="Y26" s="305"/>
      <c r="Z26" s="306"/>
      <c r="AA26" s="304"/>
      <c r="AB26" s="305"/>
      <c r="AC26" s="306"/>
      <c r="AD26" s="304"/>
      <c r="AE26" s="305"/>
      <c r="AF26" s="306"/>
      <c r="AG26" s="304"/>
      <c r="AH26" s="305"/>
      <c r="AI26" s="305"/>
      <c r="AJ26" s="296">
        <f>+COUNTIF(O26:AI26,L26)*3+COUNTIF(O26:AI26,M26)</f>
        <v>0</v>
      </c>
      <c r="AK26" s="298">
        <f>(O27+R27+U27+X27+AA27+AD27+AG27)-(Q27+T27+W27+Z27+AC27+AF27+AI27)</f>
        <v>0</v>
      </c>
      <c r="AL26" s="299">
        <f>+COUNTIF(O26:AI26,L26)</f>
        <v>0</v>
      </c>
      <c r="AM26" s="299">
        <f>+COUNTIF(O26:AI26,N26)</f>
        <v>0</v>
      </c>
      <c r="AN26" s="300">
        <f>+COUNTIF(O26:AI26,M26)</f>
        <v>0</v>
      </c>
      <c r="AO26" s="310"/>
      <c r="AP26" s="294">
        <f>O27+R27+U27+X27</f>
        <v>0</v>
      </c>
      <c r="AQ26" s="295">
        <f>Q27+T27+W27+Z27</f>
        <v>0</v>
      </c>
    </row>
    <row r="27" spans="1:43" ht="24.75" customHeight="1" thickBot="1">
      <c r="A27" s="89"/>
      <c r="B27" s="260" t="s">
        <v>63</v>
      </c>
      <c r="C27" s="19"/>
      <c r="D27" s="5" t="str">
        <f>C28</f>
        <v>翼SC</v>
      </c>
      <c r="E27" s="5" t="str">
        <f>C29</f>
        <v>布佐少年SC</v>
      </c>
      <c r="F27" s="5" t="str">
        <f>C30</f>
        <v>つくし野SC（B）</v>
      </c>
      <c r="G27" s="5" t="str">
        <f>C31</f>
        <v>湖北台クラブ(B)</v>
      </c>
      <c r="H27" s="7"/>
      <c r="K27" s="312"/>
      <c r="L27" s="81"/>
      <c r="M27" s="81"/>
      <c r="N27" s="81"/>
      <c r="O27" s="82"/>
      <c r="P27" s="83" t="s">
        <v>196</v>
      </c>
      <c r="Q27" s="84"/>
      <c r="R27" s="82"/>
      <c r="S27" s="83" t="s">
        <v>215</v>
      </c>
      <c r="T27" s="84"/>
      <c r="U27" s="82"/>
      <c r="V27" s="83" t="s">
        <v>196</v>
      </c>
      <c r="W27" s="84"/>
      <c r="X27" s="82"/>
      <c r="Y27" s="83" t="s">
        <v>196</v>
      </c>
      <c r="Z27" s="84"/>
      <c r="AA27" s="82"/>
      <c r="AB27" s="83"/>
      <c r="AC27" s="84"/>
      <c r="AD27" s="82"/>
      <c r="AE27" s="83"/>
      <c r="AF27" s="84"/>
      <c r="AG27" s="82"/>
      <c r="AH27" s="83"/>
      <c r="AI27" s="83"/>
      <c r="AJ27" s="297"/>
      <c r="AK27" s="298"/>
      <c r="AL27" s="299"/>
      <c r="AM27" s="299"/>
      <c r="AN27" s="300"/>
      <c r="AO27" s="311"/>
      <c r="AP27" s="294"/>
      <c r="AQ27" s="295"/>
    </row>
    <row r="28" spans="1:41" ht="24.75" customHeight="1" thickBot="1">
      <c r="A28" s="91"/>
      <c r="B28" s="313"/>
      <c r="C28" s="136" t="s">
        <v>281</v>
      </c>
      <c r="D28" s="23"/>
      <c r="E28" s="27"/>
      <c r="F28" s="27"/>
      <c r="G28" s="27"/>
      <c r="H28" s="106"/>
      <c r="K28" s="147"/>
      <c r="AO28" s="147"/>
    </row>
    <row r="29" spans="1:43" ht="24.75" customHeight="1">
      <c r="A29" s="91"/>
      <c r="B29" s="313"/>
      <c r="C29" s="136" t="s">
        <v>282</v>
      </c>
      <c r="D29" s="37"/>
      <c r="E29" s="27"/>
      <c r="F29" s="27"/>
      <c r="G29" s="27"/>
      <c r="H29" s="106"/>
      <c r="K29" s="148" t="s">
        <v>198</v>
      </c>
      <c r="L29" s="75"/>
      <c r="M29" s="75"/>
      <c r="N29" s="75"/>
      <c r="O29" s="303" t="str">
        <f>K30</f>
        <v>三小キッカーズ</v>
      </c>
      <c r="P29" s="303"/>
      <c r="Q29" s="303"/>
      <c r="R29" s="299" t="str">
        <f>K32</f>
        <v>イレブンジュニアFC</v>
      </c>
      <c r="S29" s="299"/>
      <c r="T29" s="299"/>
      <c r="U29" s="299" t="str">
        <f>K34</f>
        <v>新木やまとSSS</v>
      </c>
      <c r="V29" s="299"/>
      <c r="W29" s="299"/>
      <c r="X29" s="303" t="str">
        <f>K36</f>
        <v>高野山SSS(B)</v>
      </c>
      <c r="Y29" s="303"/>
      <c r="Z29" s="303"/>
      <c r="AA29" s="303" t="str">
        <f>K38</f>
        <v>つくし野SC（C）</v>
      </c>
      <c r="AB29" s="303"/>
      <c r="AC29" s="303"/>
      <c r="AD29" s="299"/>
      <c r="AE29" s="299"/>
      <c r="AF29" s="299"/>
      <c r="AG29" s="299"/>
      <c r="AH29" s="299"/>
      <c r="AI29" s="300"/>
      <c r="AJ29" s="77" t="s">
        <v>186</v>
      </c>
      <c r="AK29" s="78" t="s">
        <v>187</v>
      </c>
      <c r="AL29" s="75" t="s">
        <v>188</v>
      </c>
      <c r="AM29" s="75" t="s">
        <v>189</v>
      </c>
      <c r="AN29" s="76" t="s">
        <v>190</v>
      </c>
      <c r="AO29" s="151" t="s">
        <v>191</v>
      </c>
      <c r="AP29" s="17" t="s">
        <v>58</v>
      </c>
      <c r="AQ29" s="19" t="s">
        <v>59</v>
      </c>
    </row>
    <row r="30" spans="1:43" ht="24.75" customHeight="1">
      <c r="A30" s="91"/>
      <c r="B30" s="313"/>
      <c r="C30" s="140" t="s">
        <v>289</v>
      </c>
      <c r="D30" s="37"/>
      <c r="E30" s="73"/>
      <c r="F30" s="27"/>
      <c r="G30" s="27"/>
      <c r="H30" s="106"/>
      <c r="K30" s="312" t="str">
        <f>C21</f>
        <v>三小キッカーズ</v>
      </c>
      <c r="L30" s="80" t="s">
        <v>192</v>
      </c>
      <c r="M30" s="80" t="s">
        <v>193</v>
      </c>
      <c r="N30" s="80" t="s">
        <v>194</v>
      </c>
      <c r="O30" s="304"/>
      <c r="P30" s="305"/>
      <c r="Q30" s="306"/>
      <c r="R30" s="304"/>
      <c r="S30" s="305"/>
      <c r="T30" s="306"/>
      <c r="U30" s="304"/>
      <c r="V30" s="305"/>
      <c r="W30" s="306"/>
      <c r="X30" s="304"/>
      <c r="Y30" s="305"/>
      <c r="Z30" s="306"/>
      <c r="AA30" s="304"/>
      <c r="AB30" s="305"/>
      <c r="AC30" s="306"/>
      <c r="AD30" s="304"/>
      <c r="AE30" s="305"/>
      <c r="AF30" s="306"/>
      <c r="AG30" s="304"/>
      <c r="AH30" s="305"/>
      <c r="AI30" s="305"/>
      <c r="AJ30" s="296">
        <f>+COUNTIF(O30:AI30,L30)*3+COUNTIF(O30:AI30,M30)</f>
        <v>0</v>
      </c>
      <c r="AK30" s="298">
        <f>(O31+R31+U31+X31+AA31+AD31+AG31)-(Q31+T31+W31+Z31+AC31+AF31+AI31)</f>
        <v>0</v>
      </c>
      <c r="AL30" s="299">
        <f>+COUNTIF(O30:AI30,L30)</f>
        <v>0</v>
      </c>
      <c r="AM30" s="299">
        <f>+COUNTIF(O30:AI30,N30)</f>
        <v>0</v>
      </c>
      <c r="AN30" s="300">
        <f>+COUNTIF(O30:AI30,M30)</f>
        <v>0</v>
      </c>
      <c r="AO30" s="310"/>
      <c r="AP30" s="294">
        <f>O31+R31+U31+X31</f>
        <v>0</v>
      </c>
      <c r="AQ30" s="295">
        <f>Q31+T31+W31+Z31</f>
        <v>0</v>
      </c>
    </row>
    <row r="31" spans="1:43" ht="24.75" customHeight="1">
      <c r="A31" s="91"/>
      <c r="B31" s="314"/>
      <c r="C31" s="136" t="s">
        <v>283</v>
      </c>
      <c r="D31" s="37"/>
      <c r="E31" s="73"/>
      <c r="F31" s="73"/>
      <c r="G31" s="27"/>
      <c r="H31" s="106"/>
      <c r="K31" s="312"/>
      <c r="L31" s="81"/>
      <c r="M31" s="81"/>
      <c r="N31" s="81"/>
      <c r="O31" s="82"/>
      <c r="P31" s="83"/>
      <c r="Q31" s="84"/>
      <c r="R31" s="82"/>
      <c r="S31" s="83" t="s">
        <v>220</v>
      </c>
      <c r="T31" s="84"/>
      <c r="U31" s="82"/>
      <c r="V31" s="83" t="s">
        <v>196</v>
      </c>
      <c r="W31" s="84"/>
      <c r="X31" s="82"/>
      <c r="Y31" s="83" t="s">
        <v>200</v>
      </c>
      <c r="Z31" s="84"/>
      <c r="AA31" s="82"/>
      <c r="AB31" s="83" t="s">
        <v>196</v>
      </c>
      <c r="AC31" s="84"/>
      <c r="AD31" s="82"/>
      <c r="AE31" s="83"/>
      <c r="AF31" s="84"/>
      <c r="AG31" s="82"/>
      <c r="AH31" s="83"/>
      <c r="AI31" s="83"/>
      <c r="AJ31" s="296"/>
      <c r="AK31" s="298"/>
      <c r="AL31" s="299"/>
      <c r="AM31" s="299"/>
      <c r="AN31" s="300"/>
      <c r="AO31" s="310"/>
      <c r="AP31" s="294"/>
      <c r="AQ31" s="295"/>
    </row>
    <row r="32" spans="11:43" ht="19.5" customHeight="1">
      <c r="K32" s="315" t="str">
        <f>C22</f>
        <v>イレブンジュニアFC</v>
      </c>
      <c r="L32" s="80" t="s">
        <v>192</v>
      </c>
      <c r="M32" s="80" t="s">
        <v>193</v>
      </c>
      <c r="N32" s="80" t="s">
        <v>194</v>
      </c>
      <c r="O32" s="304"/>
      <c r="P32" s="305"/>
      <c r="Q32" s="306"/>
      <c r="R32" s="304"/>
      <c r="S32" s="305"/>
      <c r="T32" s="306"/>
      <c r="U32" s="304"/>
      <c r="V32" s="305"/>
      <c r="W32" s="306"/>
      <c r="X32" s="304"/>
      <c r="Y32" s="305"/>
      <c r="Z32" s="306"/>
      <c r="AA32" s="304"/>
      <c r="AB32" s="305"/>
      <c r="AC32" s="306"/>
      <c r="AD32" s="304"/>
      <c r="AE32" s="305"/>
      <c r="AF32" s="306"/>
      <c r="AG32" s="304"/>
      <c r="AH32" s="305"/>
      <c r="AI32" s="305"/>
      <c r="AJ32" s="296">
        <f>+COUNTIF(O32:AI32,L32)*3+COUNTIF(O32:AI32,M32)</f>
        <v>0</v>
      </c>
      <c r="AK32" s="298">
        <f>(O33+R33+U33+X33+AA33+AD33+AG33)-(Q33+T33+W33+Z33+AC33+AF33+AI33)</f>
        <v>0</v>
      </c>
      <c r="AL32" s="299">
        <f>+COUNTIF(O32:AI32,L32)</f>
        <v>0</v>
      </c>
      <c r="AM32" s="299">
        <f>+COUNTIF(O32:AI32,N32)</f>
        <v>0</v>
      </c>
      <c r="AN32" s="300">
        <f>+COUNTIF(O32:AI32,M32)</f>
        <v>0</v>
      </c>
      <c r="AO32" s="310"/>
      <c r="AP32" s="294">
        <f>O33+R33+U33+X33</f>
        <v>0</v>
      </c>
      <c r="AQ32" s="295">
        <f>Q33+T33+W33+Z33</f>
        <v>0</v>
      </c>
    </row>
    <row r="33" spans="2:43" ht="24.75" customHeight="1">
      <c r="B33" s="333"/>
      <c r="C33" s="7"/>
      <c r="D33" s="7"/>
      <c r="E33" s="7"/>
      <c r="F33" s="7"/>
      <c r="G33" s="7"/>
      <c r="H33" s="7"/>
      <c r="K33" s="315"/>
      <c r="L33" s="81"/>
      <c r="M33" s="81"/>
      <c r="N33" s="81"/>
      <c r="O33" s="82"/>
      <c r="P33" s="83" t="s">
        <v>216</v>
      </c>
      <c r="Q33" s="84"/>
      <c r="R33" s="82"/>
      <c r="S33" s="83"/>
      <c r="T33" s="84"/>
      <c r="U33" s="82"/>
      <c r="V33" s="83" t="s">
        <v>200</v>
      </c>
      <c r="W33" s="84"/>
      <c r="X33" s="82"/>
      <c r="Y33" s="83" t="s">
        <v>216</v>
      </c>
      <c r="Z33" s="84"/>
      <c r="AA33" s="82"/>
      <c r="AB33" s="83" t="s">
        <v>196</v>
      </c>
      <c r="AC33" s="84"/>
      <c r="AD33" s="82"/>
      <c r="AE33" s="83"/>
      <c r="AF33" s="84"/>
      <c r="AG33" s="82"/>
      <c r="AH33" s="83"/>
      <c r="AI33" s="83"/>
      <c r="AJ33" s="296"/>
      <c r="AK33" s="298"/>
      <c r="AL33" s="299"/>
      <c r="AM33" s="299"/>
      <c r="AN33" s="300"/>
      <c r="AO33" s="310"/>
      <c r="AP33" s="294"/>
      <c r="AQ33" s="295"/>
    </row>
    <row r="34" spans="2:43" ht="24.75" customHeight="1">
      <c r="B34" s="334"/>
      <c r="C34" s="32"/>
      <c r="D34" s="58"/>
      <c r="E34" s="106"/>
      <c r="F34" s="106"/>
      <c r="G34" s="106"/>
      <c r="H34" s="106"/>
      <c r="K34" s="315" t="str">
        <f>C23</f>
        <v>新木やまとSSS</v>
      </c>
      <c r="L34" s="80" t="s">
        <v>192</v>
      </c>
      <c r="M34" s="80" t="s">
        <v>193</v>
      </c>
      <c r="N34" s="80" t="s">
        <v>194</v>
      </c>
      <c r="O34" s="304"/>
      <c r="P34" s="305"/>
      <c r="Q34" s="306"/>
      <c r="R34" s="304"/>
      <c r="S34" s="305"/>
      <c r="T34" s="306"/>
      <c r="U34" s="304"/>
      <c r="V34" s="305"/>
      <c r="W34" s="306"/>
      <c r="X34" s="304"/>
      <c r="Y34" s="305"/>
      <c r="Z34" s="306"/>
      <c r="AA34" s="304"/>
      <c r="AB34" s="305"/>
      <c r="AC34" s="306"/>
      <c r="AD34" s="304"/>
      <c r="AE34" s="305"/>
      <c r="AF34" s="306"/>
      <c r="AG34" s="304"/>
      <c r="AH34" s="305"/>
      <c r="AI34" s="305"/>
      <c r="AJ34" s="296">
        <f>+COUNTIF(O34:AI34,L34)*3+COUNTIF(O34:AI34,M34)</f>
        <v>0</v>
      </c>
      <c r="AK34" s="298">
        <f>(O35+R35+U35+X35+AA35+AD35+AG35)-(Q35+T35+W35+Z35+AC35+AF35+AI35)</f>
        <v>0</v>
      </c>
      <c r="AL34" s="299">
        <f>+COUNTIF(O34:AI34,L34)</f>
        <v>0</v>
      </c>
      <c r="AM34" s="299">
        <f>+COUNTIF(O34:AI34,N34)</f>
        <v>0</v>
      </c>
      <c r="AN34" s="300">
        <f>+COUNTIF(O34:AI34,M34)</f>
        <v>0</v>
      </c>
      <c r="AO34" s="310"/>
      <c r="AP34" s="294">
        <f>O35+R35+U35+X35</f>
        <v>0</v>
      </c>
      <c r="AQ34" s="295">
        <f>Q35+T35+W35+Z35</f>
        <v>0</v>
      </c>
    </row>
    <row r="35" spans="2:43" ht="24.75" customHeight="1">
      <c r="B35" s="334"/>
      <c r="C35" s="32"/>
      <c r="D35" s="34"/>
      <c r="E35" s="106"/>
      <c r="F35" s="106"/>
      <c r="G35" s="106"/>
      <c r="H35" s="106"/>
      <c r="K35" s="315"/>
      <c r="L35" s="81"/>
      <c r="M35" s="81"/>
      <c r="N35" s="81"/>
      <c r="O35" s="82"/>
      <c r="P35" s="83" t="s">
        <v>220</v>
      </c>
      <c r="Q35" s="84"/>
      <c r="R35" s="82"/>
      <c r="S35" s="83" t="s">
        <v>200</v>
      </c>
      <c r="T35" s="84"/>
      <c r="U35" s="82"/>
      <c r="V35" s="83"/>
      <c r="W35" s="84"/>
      <c r="X35" s="82"/>
      <c r="Y35" s="83" t="s">
        <v>200</v>
      </c>
      <c r="Z35" s="84"/>
      <c r="AA35" s="82"/>
      <c r="AB35" s="83" t="s">
        <v>196</v>
      </c>
      <c r="AC35" s="84"/>
      <c r="AD35" s="82"/>
      <c r="AE35" s="83"/>
      <c r="AF35" s="84"/>
      <c r="AG35" s="82"/>
      <c r="AH35" s="83"/>
      <c r="AI35" s="83"/>
      <c r="AJ35" s="296"/>
      <c r="AK35" s="298"/>
      <c r="AL35" s="299"/>
      <c r="AM35" s="299"/>
      <c r="AN35" s="300"/>
      <c r="AO35" s="310"/>
      <c r="AP35" s="294"/>
      <c r="AQ35" s="295"/>
    </row>
    <row r="36" spans="2:43" ht="24.75" customHeight="1">
      <c r="B36" s="334"/>
      <c r="C36" s="7"/>
      <c r="D36" s="34"/>
      <c r="E36" s="105"/>
      <c r="F36" s="106"/>
      <c r="G36" s="106"/>
      <c r="H36" s="106"/>
      <c r="K36" s="312" t="str">
        <f>C24</f>
        <v>高野山SSS(B)</v>
      </c>
      <c r="L36" s="80" t="s">
        <v>192</v>
      </c>
      <c r="M36" s="80" t="s">
        <v>193</v>
      </c>
      <c r="N36" s="80" t="s">
        <v>194</v>
      </c>
      <c r="O36" s="304"/>
      <c r="P36" s="305"/>
      <c r="Q36" s="306"/>
      <c r="R36" s="304"/>
      <c r="S36" s="305"/>
      <c r="T36" s="306"/>
      <c r="U36" s="304"/>
      <c r="V36" s="305"/>
      <c r="W36" s="306"/>
      <c r="X36" s="304"/>
      <c r="Y36" s="305"/>
      <c r="Z36" s="306"/>
      <c r="AA36" s="304"/>
      <c r="AB36" s="305"/>
      <c r="AC36" s="306"/>
      <c r="AD36" s="304"/>
      <c r="AE36" s="305"/>
      <c r="AF36" s="306"/>
      <c r="AG36" s="304"/>
      <c r="AH36" s="305"/>
      <c r="AI36" s="305"/>
      <c r="AJ36" s="296">
        <f>+COUNTIF(O36:AI36,L36)*3+COUNTIF(O36:AI36,M36)</f>
        <v>0</v>
      </c>
      <c r="AK36" s="298">
        <f>(O37+R37+U37+X37+AA37+AD37+AG37)-(Q37+T37+W37+Z37+AC37+AF37+AI37)</f>
        <v>0</v>
      </c>
      <c r="AL36" s="299">
        <f>+COUNTIF(O36:AI36,L36)</f>
        <v>0</v>
      </c>
      <c r="AM36" s="299">
        <f>+COUNTIF(O36:AI36,N36)</f>
        <v>0</v>
      </c>
      <c r="AN36" s="300">
        <f>+COUNTIF(O36:AI36,M36)</f>
        <v>0</v>
      </c>
      <c r="AO36" s="310"/>
      <c r="AP36" s="294">
        <f>O37+R37+U37+X37</f>
        <v>0</v>
      </c>
      <c r="AQ36" s="295">
        <f>Q37+T37+W37+Z37</f>
        <v>0</v>
      </c>
    </row>
    <row r="37" spans="2:43" ht="24.75" customHeight="1">
      <c r="B37" s="334"/>
      <c r="C37" s="7"/>
      <c r="D37" s="34"/>
      <c r="E37" s="105"/>
      <c r="F37" s="105"/>
      <c r="G37" s="153"/>
      <c r="H37" s="106"/>
      <c r="K37" s="312"/>
      <c r="L37" s="81"/>
      <c r="M37" s="81"/>
      <c r="N37" s="81"/>
      <c r="O37" s="82"/>
      <c r="P37" s="83" t="s">
        <v>200</v>
      </c>
      <c r="Q37" s="84"/>
      <c r="R37" s="82"/>
      <c r="S37" s="83" t="s">
        <v>220</v>
      </c>
      <c r="T37" s="84"/>
      <c r="U37" s="82"/>
      <c r="V37" s="83" t="s">
        <v>200</v>
      </c>
      <c r="W37" s="84"/>
      <c r="X37" s="82"/>
      <c r="Y37" s="83"/>
      <c r="Z37" s="84"/>
      <c r="AA37" s="82"/>
      <c r="AB37" s="83" t="s">
        <v>292</v>
      </c>
      <c r="AC37" s="84"/>
      <c r="AD37" s="82"/>
      <c r="AE37" s="83"/>
      <c r="AF37" s="84"/>
      <c r="AG37" s="82"/>
      <c r="AH37" s="83"/>
      <c r="AI37" s="83"/>
      <c r="AJ37" s="317"/>
      <c r="AK37" s="306"/>
      <c r="AL37" s="318"/>
      <c r="AM37" s="318"/>
      <c r="AN37" s="304"/>
      <c r="AO37" s="321"/>
      <c r="AP37" s="294"/>
      <c r="AQ37" s="295"/>
    </row>
    <row r="38" spans="2:43" ht="24.75" customHeight="1">
      <c r="B38" s="6"/>
      <c r="C38" s="7"/>
      <c r="D38" s="34"/>
      <c r="E38" s="105"/>
      <c r="F38" s="105"/>
      <c r="G38" s="106"/>
      <c r="H38" s="106"/>
      <c r="K38" s="312" t="str">
        <f>C25</f>
        <v>つくし野SC（C）</v>
      </c>
      <c r="L38" s="146"/>
      <c r="M38" s="146"/>
      <c r="N38" s="146"/>
      <c r="O38" s="304"/>
      <c r="P38" s="305"/>
      <c r="Q38" s="306"/>
      <c r="R38" s="304"/>
      <c r="S38" s="305"/>
      <c r="T38" s="306"/>
      <c r="U38" s="304"/>
      <c r="V38" s="305"/>
      <c r="W38" s="306"/>
      <c r="X38" s="304"/>
      <c r="Y38" s="305"/>
      <c r="Z38" s="306"/>
      <c r="AA38" s="304"/>
      <c r="AB38" s="305"/>
      <c r="AC38" s="306"/>
      <c r="AD38" s="304"/>
      <c r="AE38" s="305"/>
      <c r="AF38" s="306"/>
      <c r="AG38" s="304"/>
      <c r="AH38" s="305"/>
      <c r="AI38" s="305"/>
      <c r="AJ38" s="296">
        <f>+COUNTIF(O38:AI38,L38)*3+COUNTIF(O38:AI38,M38)</f>
        <v>0</v>
      </c>
      <c r="AK38" s="298">
        <f>(O39+R39+U39+X39+AA39+AD39+AG39)-(Q39+T39+W39+Z39+AC39+AF39+AI39)</f>
        <v>0</v>
      </c>
      <c r="AL38" s="299">
        <f>+COUNTIF(O38:AI38,L38)</f>
        <v>0</v>
      </c>
      <c r="AM38" s="299">
        <f>+COUNTIF(O38:AI38,N38)</f>
        <v>0</v>
      </c>
      <c r="AN38" s="300">
        <f>+COUNTIF(O38:AI38,M38)</f>
        <v>0</v>
      </c>
      <c r="AO38" s="310"/>
      <c r="AP38" s="294">
        <f>O39+R39+U39+X39</f>
        <v>0</v>
      </c>
      <c r="AQ38" s="295">
        <f>Q39+T39+W39+Z39</f>
        <v>0</v>
      </c>
    </row>
    <row r="39" spans="2:43" ht="24.75" customHeight="1" thickBot="1">
      <c r="B39" s="6"/>
      <c r="C39" s="7"/>
      <c r="D39" s="34"/>
      <c r="E39" s="105"/>
      <c r="F39" s="105"/>
      <c r="G39" s="106"/>
      <c r="H39" s="106"/>
      <c r="K39" s="312"/>
      <c r="L39" s="146"/>
      <c r="M39" s="146"/>
      <c r="N39" s="146"/>
      <c r="O39" s="82"/>
      <c r="P39" s="83" t="s">
        <v>196</v>
      </c>
      <c r="Q39" s="84"/>
      <c r="R39" s="82"/>
      <c r="S39" s="83" t="s">
        <v>196</v>
      </c>
      <c r="T39" s="84"/>
      <c r="U39" s="82"/>
      <c r="V39" s="83" t="s">
        <v>196</v>
      </c>
      <c r="W39" s="84"/>
      <c r="X39" s="82"/>
      <c r="Y39" s="83" t="s">
        <v>293</v>
      </c>
      <c r="Z39" s="84"/>
      <c r="AA39" s="82"/>
      <c r="AB39" s="83"/>
      <c r="AC39" s="84"/>
      <c r="AD39" s="82"/>
      <c r="AE39" s="83"/>
      <c r="AF39" s="84"/>
      <c r="AG39" s="82"/>
      <c r="AH39" s="83"/>
      <c r="AI39" s="83"/>
      <c r="AJ39" s="297"/>
      <c r="AK39" s="298"/>
      <c r="AL39" s="299"/>
      <c r="AM39" s="299"/>
      <c r="AN39" s="300"/>
      <c r="AO39" s="311"/>
      <c r="AP39" s="294"/>
      <c r="AQ39" s="295"/>
    </row>
    <row r="40" spans="11:41" ht="24.75" customHeight="1" thickBot="1">
      <c r="K40" s="147"/>
      <c r="AO40" s="147"/>
    </row>
    <row r="41" spans="11:43" ht="19.5" customHeight="1">
      <c r="K41" s="148" t="s">
        <v>201</v>
      </c>
      <c r="L41" s="75"/>
      <c r="M41" s="75"/>
      <c r="N41" s="75"/>
      <c r="O41" s="303" t="str">
        <f>K42</f>
        <v>翼SC</v>
      </c>
      <c r="P41" s="303"/>
      <c r="Q41" s="303"/>
      <c r="R41" s="299" t="str">
        <f>K44</f>
        <v>布佐少年SC</v>
      </c>
      <c r="S41" s="299"/>
      <c r="T41" s="299"/>
      <c r="U41" s="299" t="str">
        <f>K46</f>
        <v>つくし野SC（B）</v>
      </c>
      <c r="V41" s="299"/>
      <c r="W41" s="299"/>
      <c r="X41" s="303" t="str">
        <f>K48</f>
        <v>湖北台クラブ(B)</v>
      </c>
      <c r="Y41" s="303"/>
      <c r="Z41" s="303"/>
      <c r="AA41" s="299"/>
      <c r="AB41" s="299"/>
      <c r="AC41" s="299"/>
      <c r="AD41" s="299"/>
      <c r="AE41" s="299"/>
      <c r="AF41" s="299"/>
      <c r="AG41" s="299"/>
      <c r="AH41" s="299"/>
      <c r="AI41" s="300"/>
      <c r="AJ41" s="77" t="s">
        <v>186</v>
      </c>
      <c r="AK41" s="78" t="s">
        <v>187</v>
      </c>
      <c r="AL41" s="75" t="s">
        <v>188</v>
      </c>
      <c r="AM41" s="75" t="s">
        <v>189</v>
      </c>
      <c r="AN41" s="76" t="s">
        <v>190</v>
      </c>
      <c r="AO41" s="151" t="s">
        <v>191</v>
      </c>
      <c r="AP41" s="17" t="s">
        <v>58</v>
      </c>
      <c r="AQ41" s="19" t="s">
        <v>59</v>
      </c>
    </row>
    <row r="42" spans="11:43" ht="19.5" customHeight="1">
      <c r="K42" s="312" t="str">
        <f>C28</f>
        <v>翼SC</v>
      </c>
      <c r="L42" s="80" t="s">
        <v>192</v>
      </c>
      <c r="M42" s="80" t="s">
        <v>193</v>
      </c>
      <c r="N42" s="80" t="s">
        <v>194</v>
      </c>
      <c r="O42" s="304"/>
      <c r="P42" s="305"/>
      <c r="Q42" s="306"/>
      <c r="R42" s="304"/>
      <c r="S42" s="305"/>
      <c r="T42" s="306"/>
      <c r="U42" s="304"/>
      <c r="V42" s="305"/>
      <c r="W42" s="306"/>
      <c r="X42" s="304"/>
      <c r="Y42" s="305"/>
      <c r="Z42" s="306"/>
      <c r="AA42" s="304"/>
      <c r="AB42" s="305"/>
      <c r="AC42" s="306"/>
      <c r="AD42" s="304"/>
      <c r="AE42" s="305"/>
      <c r="AF42" s="306"/>
      <c r="AG42" s="304"/>
      <c r="AH42" s="305"/>
      <c r="AI42" s="305"/>
      <c r="AJ42" s="296">
        <f>+COUNTIF(O42:AI42,L42)*3+COUNTIF(O42:AI42,M42)</f>
        <v>0</v>
      </c>
      <c r="AK42" s="298">
        <f>(O43+R43+U43+X43+AA43+AD43+AG43)-(Q43+T43+W43+Z43+AC43+AF43+AI43)</f>
        <v>0</v>
      </c>
      <c r="AL42" s="299">
        <f>+COUNTIF(O42:AI42,L42)</f>
        <v>0</v>
      </c>
      <c r="AM42" s="299">
        <f>+COUNTIF(O42:AI42,N42)</f>
        <v>0</v>
      </c>
      <c r="AN42" s="300">
        <f>+COUNTIF(O42:AI42,M42)</f>
        <v>0</v>
      </c>
      <c r="AO42" s="310"/>
      <c r="AP42" s="294">
        <f>O43+R43+U43+X43</f>
        <v>0</v>
      </c>
      <c r="AQ42" s="295">
        <f>Q43+T43+W43+Z43</f>
        <v>0</v>
      </c>
    </row>
    <row r="43" spans="11:43" ht="19.5" customHeight="1">
      <c r="K43" s="312"/>
      <c r="L43" s="81"/>
      <c r="M43" s="81"/>
      <c r="N43" s="81"/>
      <c r="O43" s="82"/>
      <c r="P43" s="83"/>
      <c r="Q43" s="84"/>
      <c r="R43" s="82"/>
      <c r="S43" s="83" t="s">
        <v>217</v>
      </c>
      <c r="T43" s="84"/>
      <c r="U43" s="82"/>
      <c r="V43" s="83" t="s">
        <v>196</v>
      </c>
      <c r="W43" s="84"/>
      <c r="X43" s="82"/>
      <c r="Y43" s="83" t="s">
        <v>200</v>
      </c>
      <c r="Z43" s="84"/>
      <c r="AA43" s="82"/>
      <c r="AB43" s="83"/>
      <c r="AC43" s="84"/>
      <c r="AD43" s="82"/>
      <c r="AE43" s="83"/>
      <c r="AF43" s="84"/>
      <c r="AG43" s="82"/>
      <c r="AH43" s="83"/>
      <c r="AI43" s="83"/>
      <c r="AJ43" s="296"/>
      <c r="AK43" s="298"/>
      <c r="AL43" s="299"/>
      <c r="AM43" s="299"/>
      <c r="AN43" s="300"/>
      <c r="AO43" s="310"/>
      <c r="AP43" s="294"/>
      <c r="AQ43" s="295"/>
    </row>
    <row r="44" spans="11:43" ht="19.5" customHeight="1">
      <c r="K44" s="315" t="str">
        <f>C29</f>
        <v>布佐少年SC</v>
      </c>
      <c r="L44" s="80" t="s">
        <v>192</v>
      </c>
      <c r="M44" s="80" t="s">
        <v>193</v>
      </c>
      <c r="N44" s="80" t="s">
        <v>194</v>
      </c>
      <c r="O44" s="304"/>
      <c r="P44" s="305"/>
      <c r="Q44" s="306"/>
      <c r="R44" s="304"/>
      <c r="S44" s="305"/>
      <c r="T44" s="306"/>
      <c r="U44" s="304"/>
      <c r="V44" s="305"/>
      <c r="W44" s="306"/>
      <c r="X44" s="304"/>
      <c r="Y44" s="305"/>
      <c r="Z44" s="306"/>
      <c r="AA44" s="304"/>
      <c r="AB44" s="305"/>
      <c r="AC44" s="306"/>
      <c r="AD44" s="304"/>
      <c r="AE44" s="305"/>
      <c r="AF44" s="306"/>
      <c r="AG44" s="304"/>
      <c r="AH44" s="305"/>
      <c r="AI44" s="305"/>
      <c r="AJ44" s="296">
        <f>+COUNTIF(O44:AI44,L44)*3+COUNTIF(O44:AI44,M44)</f>
        <v>0</v>
      </c>
      <c r="AK44" s="298">
        <f>(O45+R45+U45+X45+AA45+AD45+AG45)-(Q45+T45+W45+Z45+AC45+AF45+AI45)</f>
        <v>0</v>
      </c>
      <c r="AL44" s="299">
        <f>+COUNTIF(O44:AI44,L44)</f>
        <v>0</v>
      </c>
      <c r="AM44" s="299">
        <f>+COUNTIF(O44:AI44,N44)</f>
        <v>0</v>
      </c>
      <c r="AN44" s="300">
        <f>+COUNTIF(O44:AI44,M44)</f>
        <v>0</v>
      </c>
      <c r="AO44" s="310"/>
      <c r="AP44" s="294">
        <f>O45+R45+U45+X45</f>
        <v>0</v>
      </c>
      <c r="AQ44" s="295">
        <f>Q45+T45+W45+Z45</f>
        <v>0</v>
      </c>
    </row>
    <row r="45" spans="11:43" ht="19.5" customHeight="1">
      <c r="K45" s="315"/>
      <c r="L45" s="81"/>
      <c r="M45" s="81"/>
      <c r="N45" s="81"/>
      <c r="O45" s="82"/>
      <c r="P45" s="83" t="s">
        <v>216</v>
      </c>
      <c r="Q45" s="84"/>
      <c r="R45" s="82"/>
      <c r="S45" s="83"/>
      <c r="T45" s="84"/>
      <c r="U45" s="82"/>
      <c r="V45" s="83" t="s">
        <v>200</v>
      </c>
      <c r="W45" s="84"/>
      <c r="X45" s="82"/>
      <c r="Y45" s="83" t="s">
        <v>217</v>
      </c>
      <c r="Z45" s="84"/>
      <c r="AA45" s="82"/>
      <c r="AB45" s="83"/>
      <c r="AC45" s="84"/>
      <c r="AD45" s="82"/>
      <c r="AE45" s="83"/>
      <c r="AF45" s="84"/>
      <c r="AG45" s="82"/>
      <c r="AH45" s="83"/>
      <c r="AI45" s="83"/>
      <c r="AJ45" s="296"/>
      <c r="AK45" s="298"/>
      <c r="AL45" s="299"/>
      <c r="AM45" s="299"/>
      <c r="AN45" s="300"/>
      <c r="AO45" s="310"/>
      <c r="AP45" s="294"/>
      <c r="AQ45" s="295"/>
    </row>
    <row r="46" spans="11:43" ht="19.5" customHeight="1">
      <c r="K46" s="315" t="str">
        <f>C30</f>
        <v>つくし野SC（B）</v>
      </c>
      <c r="L46" s="80" t="s">
        <v>192</v>
      </c>
      <c r="M46" s="80" t="s">
        <v>193</v>
      </c>
      <c r="N46" s="80" t="s">
        <v>194</v>
      </c>
      <c r="O46" s="304"/>
      <c r="P46" s="305"/>
      <c r="Q46" s="306"/>
      <c r="R46" s="304"/>
      <c r="S46" s="305"/>
      <c r="T46" s="306"/>
      <c r="U46" s="304"/>
      <c r="V46" s="305"/>
      <c r="W46" s="306"/>
      <c r="X46" s="304"/>
      <c r="Y46" s="305"/>
      <c r="Z46" s="306"/>
      <c r="AA46" s="304"/>
      <c r="AB46" s="305"/>
      <c r="AC46" s="306"/>
      <c r="AD46" s="304"/>
      <c r="AE46" s="305"/>
      <c r="AF46" s="306"/>
      <c r="AG46" s="304"/>
      <c r="AH46" s="305"/>
      <c r="AI46" s="305"/>
      <c r="AJ46" s="296">
        <f>+COUNTIF(O46:AI46,L46)*3+COUNTIF(O46:AI46,M46)</f>
        <v>0</v>
      </c>
      <c r="AK46" s="298">
        <f>(O47+R47+U47+X47+AA47+AD47+AG47)-(Q47+T47+W47+Z47+AC47+AF47+AI47)</f>
        <v>0</v>
      </c>
      <c r="AL46" s="299">
        <f>+COUNTIF(O46:AI46,L46)</f>
        <v>0</v>
      </c>
      <c r="AM46" s="299">
        <f>+COUNTIF(O46:AI46,N46)</f>
        <v>0</v>
      </c>
      <c r="AN46" s="300">
        <f>+COUNTIF(O46:AI46,M46)</f>
        <v>0</v>
      </c>
      <c r="AO46" s="310"/>
      <c r="AP46" s="294">
        <f>O47+R47+U47+X47</f>
        <v>0</v>
      </c>
      <c r="AQ46" s="295">
        <f>Q47+T47+W47+Z47</f>
        <v>0</v>
      </c>
    </row>
    <row r="47" spans="11:43" ht="19.5" customHeight="1">
      <c r="K47" s="315"/>
      <c r="L47" s="81"/>
      <c r="M47" s="81"/>
      <c r="N47" s="81"/>
      <c r="O47" s="82"/>
      <c r="P47" s="83" t="s">
        <v>196</v>
      </c>
      <c r="Q47" s="84"/>
      <c r="R47" s="82"/>
      <c r="S47" s="83" t="s">
        <v>200</v>
      </c>
      <c r="T47" s="84"/>
      <c r="U47" s="82"/>
      <c r="V47" s="83"/>
      <c r="W47" s="84"/>
      <c r="X47" s="82"/>
      <c r="Y47" s="83" t="s">
        <v>200</v>
      </c>
      <c r="Z47" s="84"/>
      <c r="AA47" s="82"/>
      <c r="AB47" s="83"/>
      <c r="AC47" s="84"/>
      <c r="AD47" s="82"/>
      <c r="AE47" s="83"/>
      <c r="AF47" s="84"/>
      <c r="AG47" s="82"/>
      <c r="AH47" s="83"/>
      <c r="AI47" s="83"/>
      <c r="AJ47" s="296"/>
      <c r="AK47" s="298"/>
      <c r="AL47" s="299"/>
      <c r="AM47" s="299"/>
      <c r="AN47" s="300"/>
      <c r="AO47" s="310"/>
      <c r="AP47" s="294"/>
      <c r="AQ47" s="295"/>
    </row>
    <row r="48" spans="11:43" ht="19.5" customHeight="1">
      <c r="K48" s="312" t="str">
        <f>C31</f>
        <v>湖北台クラブ(B)</v>
      </c>
      <c r="L48" s="80" t="s">
        <v>192</v>
      </c>
      <c r="M48" s="80" t="s">
        <v>193</v>
      </c>
      <c r="N48" s="80" t="s">
        <v>194</v>
      </c>
      <c r="O48" s="304"/>
      <c r="P48" s="305"/>
      <c r="Q48" s="306"/>
      <c r="R48" s="304"/>
      <c r="S48" s="305"/>
      <c r="T48" s="306"/>
      <c r="U48" s="304"/>
      <c r="V48" s="305"/>
      <c r="W48" s="306"/>
      <c r="X48" s="304"/>
      <c r="Y48" s="305"/>
      <c r="Z48" s="306"/>
      <c r="AA48" s="304"/>
      <c r="AB48" s="305"/>
      <c r="AC48" s="306"/>
      <c r="AD48" s="304"/>
      <c r="AE48" s="305"/>
      <c r="AF48" s="306"/>
      <c r="AG48" s="304"/>
      <c r="AH48" s="305"/>
      <c r="AI48" s="305"/>
      <c r="AJ48" s="296">
        <f>+COUNTIF(O48:AI48,L48)*3+COUNTIF(O48:AI48,M48)</f>
        <v>0</v>
      </c>
      <c r="AK48" s="298">
        <f>(O49+R49+U49+X49+AA49+AD49+AG49)-(Q49+T49+W49+Z49+AC49+AF49+AI49)</f>
        <v>0</v>
      </c>
      <c r="AL48" s="299">
        <f>+COUNTIF(O48:AI48,L48)</f>
        <v>0</v>
      </c>
      <c r="AM48" s="299">
        <f>+COUNTIF(O48:AI48,N48)</f>
        <v>0</v>
      </c>
      <c r="AN48" s="300">
        <f>+COUNTIF(O48:AI48,M48)</f>
        <v>0</v>
      </c>
      <c r="AO48" s="310"/>
      <c r="AP48" s="294">
        <f>O49+R49+U49+X49</f>
        <v>0</v>
      </c>
      <c r="AQ48" s="295">
        <f>Q49+T49+W49+Z49</f>
        <v>0</v>
      </c>
    </row>
    <row r="49" spans="11:43" ht="19.5" customHeight="1" thickBot="1">
      <c r="K49" s="312"/>
      <c r="L49" s="81"/>
      <c r="M49" s="81"/>
      <c r="N49" s="81"/>
      <c r="O49" s="82"/>
      <c r="P49" s="83" t="s">
        <v>200</v>
      </c>
      <c r="Q49" s="84"/>
      <c r="R49" s="82"/>
      <c r="S49" s="83" t="s">
        <v>217</v>
      </c>
      <c r="T49" s="84"/>
      <c r="U49" s="82"/>
      <c r="V49" s="83" t="s">
        <v>200</v>
      </c>
      <c r="W49" s="84"/>
      <c r="X49" s="82"/>
      <c r="Y49" s="83"/>
      <c r="Z49" s="84"/>
      <c r="AA49" s="82"/>
      <c r="AB49" s="83"/>
      <c r="AC49" s="84"/>
      <c r="AD49" s="82"/>
      <c r="AE49" s="83"/>
      <c r="AF49" s="84"/>
      <c r="AG49" s="82"/>
      <c r="AH49" s="83"/>
      <c r="AI49" s="83"/>
      <c r="AJ49" s="297"/>
      <c r="AK49" s="298"/>
      <c r="AL49" s="299"/>
      <c r="AM49" s="299"/>
      <c r="AN49" s="300"/>
      <c r="AO49" s="311"/>
      <c r="AP49" s="294"/>
      <c r="AQ49" s="295"/>
    </row>
    <row r="50" ht="19.5" customHeight="1">
      <c r="AO50" s="147"/>
    </row>
    <row r="51" ht="19.5" customHeight="1" thickBot="1"/>
    <row r="52" spans="11:43" ht="19.5" customHeight="1">
      <c r="K52" s="75"/>
      <c r="L52" s="75"/>
      <c r="M52" s="75"/>
      <c r="N52" s="75"/>
      <c r="O52" s="303"/>
      <c r="P52" s="303"/>
      <c r="Q52" s="303"/>
      <c r="R52" s="299"/>
      <c r="S52" s="299"/>
      <c r="T52" s="299"/>
      <c r="U52" s="299"/>
      <c r="V52" s="299"/>
      <c r="W52" s="299"/>
      <c r="X52" s="303"/>
      <c r="Y52" s="303"/>
      <c r="Z52" s="303"/>
      <c r="AA52" s="299"/>
      <c r="AB52" s="299"/>
      <c r="AC52" s="299"/>
      <c r="AD52" s="299"/>
      <c r="AE52" s="299"/>
      <c r="AF52" s="299"/>
      <c r="AG52" s="299"/>
      <c r="AH52" s="299"/>
      <c r="AI52" s="300"/>
      <c r="AJ52" s="77"/>
      <c r="AK52" s="78"/>
      <c r="AL52" s="75"/>
      <c r="AM52" s="75"/>
      <c r="AN52" s="76"/>
      <c r="AO52" s="79"/>
      <c r="AP52" s="17"/>
      <c r="AQ52" s="19"/>
    </row>
    <row r="53" spans="11:43" ht="19.5" customHeight="1">
      <c r="K53" s="309"/>
      <c r="L53" s="80"/>
      <c r="M53" s="80"/>
      <c r="N53" s="80"/>
      <c r="O53" s="304"/>
      <c r="P53" s="305"/>
      <c r="Q53" s="306"/>
      <c r="R53" s="304"/>
      <c r="S53" s="305"/>
      <c r="T53" s="306"/>
      <c r="U53" s="304"/>
      <c r="V53" s="305"/>
      <c r="W53" s="306"/>
      <c r="X53" s="304"/>
      <c r="Y53" s="305"/>
      <c r="Z53" s="306"/>
      <c r="AA53" s="304"/>
      <c r="AB53" s="305"/>
      <c r="AC53" s="306"/>
      <c r="AD53" s="304"/>
      <c r="AE53" s="305"/>
      <c r="AF53" s="306"/>
      <c r="AG53" s="304"/>
      <c r="AH53" s="305"/>
      <c r="AI53" s="305"/>
      <c r="AJ53" s="296"/>
      <c r="AK53" s="298"/>
      <c r="AL53" s="299"/>
      <c r="AM53" s="299"/>
      <c r="AN53" s="300"/>
      <c r="AO53" s="307"/>
      <c r="AP53" s="294"/>
      <c r="AQ53" s="295"/>
    </row>
    <row r="54" spans="11:43" ht="19.5" customHeight="1">
      <c r="K54" s="309"/>
      <c r="L54" s="81"/>
      <c r="M54" s="81"/>
      <c r="N54" s="81"/>
      <c r="O54" s="82"/>
      <c r="P54" s="83"/>
      <c r="Q54" s="84"/>
      <c r="R54" s="82"/>
      <c r="S54" s="83"/>
      <c r="T54" s="84"/>
      <c r="U54" s="82"/>
      <c r="V54" s="83"/>
      <c r="W54" s="84"/>
      <c r="X54" s="82"/>
      <c r="Y54" s="83"/>
      <c r="Z54" s="84"/>
      <c r="AA54" s="82"/>
      <c r="AB54" s="83"/>
      <c r="AC54" s="84"/>
      <c r="AD54" s="82"/>
      <c r="AE54" s="83"/>
      <c r="AF54" s="84"/>
      <c r="AG54" s="82"/>
      <c r="AH54" s="83"/>
      <c r="AI54" s="83"/>
      <c r="AJ54" s="296"/>
      <c r="AK54" s="298"/>
      <c r="AL54" s="299"/>
      <c r="AM54" s="299"/>
      <c r="AN54" s="300"/>
      <c r="AO54" s="307"/>
      <c r="AP54" s="294"/>
      <c r="AQ54" s="295"/>
    </row>
    <row r="55" spans="11:43" ht="19.5" customHeight="1">
      <c r="K55" s="309"/>
      <c r="L55" s="80"/>
      <c r="M55" s="80"/>
      <c r="N55" s="80"/>
      <c r="O55" s="304"/>
      <c r="P55" s="305"/>
      <c r="Q55" s="306"/>
      <c r="R55" s="304"/>
      <c r="S55" s="305"/>
      <c r="T55" s="306"/>
      <c r="U55" s="304"/>
      <c r="V55" s="305"/>
      <c r="W55" s="306"/>
      <c r="X55" s="304"/>
      <c r="Y55" s="305"/>
      <c r="Z55" s="306"/>
      <c r="AA55" s="304"/>
      <c r="AB55" s="305"/>
      <c r="AC55" s="306"/>
      <c r="AD55" s="304"/>
      <c r="AE55" s="305"/>
      <c r="AF55" s="306"/>
      <c r="AG55" s="304"/>
      <c r="AH55" s="305"/>
      <c r="AI55" s="305"/>
      <c r="AJ55" s="296"/>
      <c r="AK55" s="298"/>
      <c r="AL55" s="299"/>
      <c r="AM55" s="299"/>
      <c r="AN55" s="300"/>
      <c r="AO55" s="301"/>
      <c r="AP55" s="294"/>
      <c r="AQ55" s="295"/>
    </row>
    <row r="56" spans="11:43" ht="19.5" customHeight="1">
      <c r="K56" s="309"/>
      <c r="L56" s="81"/>
      <c r="M56" s="81"/>
      <c r="N56" s="81"/>
      <c r="O56" s="82"/>
      <c r="P56" s="83"/>
      <c r="Q56" s="84"/>
      <c r="R56" s="82"/>
      <c r="S56" s="83"/>
      <c r="T56" s="84"/>
      <c r="U56" s="82"/>
      <c r="V56" s="83"/>
      <c r="W56" s="84"/>
      <c r="X56" s="82"/>
      <c r="Y56" s="83"/>
      <c r="Z56" s="84"/>
      <c r="AA56" s="82"/>
      <c r="AB56" s="83"/>
      <c r="AC56" s="84"/>
      <c r="AD56" s="82"/>
      <c r="AE56" s="83"/>
      <c r="AF56" s="84"/>
      <c r="AG56" s="82"/>
      <c r="AH56" s="83"/>
      <c r="AI56" s="83"/>
      <c r="AJ56" s="296"/>
      <c r="AK56" s="298"/>
      <c r="AL56" s="299"/>
      <c r="AM56" s="299"/>
      <c r="AN56" s="300"/>
      <c r="AO56" s="301"/>
      <c r="AP56" s="294"/>
      <c r="AQ56" s="295"/>
    </row>
    <row r="57" spans="11:43" ht="19.5" customHeight="1">
      <c r="K57" s="309"/>
      <c r="L57" s="80"/>
      <c r="M57" s="80"/>
      <c r="N57" s="80"/>
      <c r="O57" s="304"/>
      <c r="P57" s="305"/>
      <c r="Q57" s="306"/>
      <c r="R57" s="304"/>
      <c r="S57" s="305"/>
      <c r="T57" s="306"/>
      <c r="U57" s="304"/>
      <c r="V57" s="305"/>
      <c r="W57" s="306"/>
      <c r="X57" s="304"/>
      <c r="Y57" s="305"/>
      <c r="Z57" s="306"/>
      <c r="AA57" s="304"/>
      <c r="AB57" s="305"/>
      <c r="AC57" s="306"/>
      <c r="AD57" s="304"/>
      <c r="AE57" s="305"/>
      <c r="AF57" s="306"/>
      <c r="AG57" s="304"/>
      <c r="AH57" s="305"/>
      <c r="AI57" s="305"/>
      <c r="AJ57" s="296"/>
      <c r="AK57" s="298"/>
      <c r="AL57" s="299"/>
      <c r="AM57" s="299"/>
      <c r="AN57" s="300"/>
      <c r="AO57" s="307"/>
      <c r="AP57" s="294"/>
      <c r="AQ57" s="295"/>
    </row>
    <row r="58" spans="11:43" ht="19.5" customHeight="1">
      <c r="K58" s="309"/>
      <c r="L58" s="81"/>
      <c r="M58" s="81"/>
      <c r="N58" s="81"/>
      <c r="O58" s="82"/>
      <c r="P58" s="83"/>
      <c r="Q58" s="84"/>
      <c r="R58" s="82"/>
      <c r="S58" s="83"/>
      <c r="T58" s="84"/>
      <c r="U58" s="82"/>
      <c r="V58" s="83"/>
      <c r="W58" s="84"/>
      <c r="X58" s="82"/>
      <c r="Y58" s="83"/>
      <c r="Z58" s="84"/>
      <c r="AA58" s="82"/>
      <c r="AB58" s="83"/>
      <c r="AC58" s="84"/>
      <c r="AD58" s="82"/>
      <c r="AE58" s="83"/>
      <c r="AF58" s="84"/>
      <c r="AG58" s="82"/>
      <c r="AH58" s="83"/>
      <c r="AI58" s="83"/>
      <c r="AJ58" s="296"/>
      <c r="AK58" s="298"/>
      <c r="AL58" s="299"/>
      <c r="AM58" s="299"/>
      <c r="AN58" s="300"/>
      <c r="AO58" s="307"/>
      <c r="AP58" s="294"/>
      <c r="AQ58" s="295"/>
    </row>
    <row r="59" spans="11:43" ht="19.5" customHeight="1">
      <c r="K59" s="309"/>
      <c r="L59" s="80"/>
      <c r="M59" s="80"/>
      <c r="N59" s="80"/>
      <c r="O59" s="304"/>
      <c r="P59" s="305"/>
      <c r="Q59" s="306"/>
      <c r="R59" s="304"/>
      <c r="S59" s="305"/>
      <c r="T59" s="306"/>
      <c r="U59" s="304"/>
      <c r="V59" s="305"/>
      <c r="W59" s="306"/>
      <c r="X59" s="304"/>
      <c r="Y59" s="305"/>
      <c r="Z59" s="306"/>
      <c r="AA59" s="304"/>
      <c r="AB59" s="305"/>
      <c r="AC59" s="306"/>
      <c r="AD59" s="304"/>
      <c r="AE59" s="305"/>
      <c r="AF59" s="306"/>
      <c r="AG59" s="304"/>
      <c r="AH59" s="305"/>
      <c r="AI59" s="305"/>
      <c r="AJ59" s="296"/>
      <c r="AK59" s="298"/>
      <c r="AL59" s="299"/>
      <c r="AM59" s="299"/>
      <c r="AN59" s="300"/>
      <c r="AO59" s="301"/>
      <c r="AP59" s="294"/>
      <c r="AQ59" s="295"/>
    </row>
    <row r="60" spans="11:43" ht="19.5" customHeight="1" thickBot="1">
      <c r="K60" s="309"/>
      <c r="L60" s="81"/>
      <c r="M60" s="81"/>
      <c r="N60" s="81"/>
      <c r="O60" s="82"/>
      <c r="P60" s="83"/>
      <c r="Q60" s="84"/>
      <c r="R60" s="82"/>
      <c r="S60" s="83"/>
      <c r="T60" s="84"/>
      <c r="U60" s="82"/>
      <c r="V60" s="83"/>
      <c r="W60" s="84"/>
      <c r="X60" s="82"/>
      <c r="Y60" s="83"/>
      <c r="Z60" s="84"/>
      <c r="AA60" s="82"/>
      <c r="AB60" s="83"/>
      <c r="AC60" s="84"/>
      <c r="AD60" s="82"/>
      <c r="AE60" s="83"/>
      <c r="AF60" s="84"/>
      <c r="AG60" s="82"/>
      <c r="AH60" s="83"/>
      <c r="AI60" s="83"/>
      <c r="AJ60" s="297"/>
      <c r="AK60" s="298"/>
      <c r="AL60" s="299"/>
      <c r="AM60" s="299"/>
      <c r="AN60" s="300"/>
      <c r="AO60" s="302"/>
      <c r="AP60" s="294"/>
      <c r="AQ60" s="295"/>
    </row>
    <row r="63" ht="19.5" customHeight="1" thickBot="1"/>
    <row r="64" spans="11:43" ht="19.5" customHeight="1">
      <c r="K64" s="75" t="s">
        <v>185</v>
      </c>
      <c r="L64" s="75"/>
      <c r="M64" s="75"/>
      <c r="N64" s="75"/>
      <c r="O64" s="303">
        <f>K65</f>
        <v>0</v>
      </c>
      <c r="P64" s="303"/>
      <c r="Q64" s="303"/>
      <c r="R64" s="299">
        <f>K67</f>
        <v>0</v>
      </c>
      <c r="S64" s="299"/>
      <c r="T64" s="299"/>
      <c r="U64" s="299">
        <f>K69</f>
        <v>0</v>
      </c>
      <c r="V64" s="299"/>
      <c r="W64" s="299"/>
      <c r="X64" s="303">
        <f>K71</f>
        <v>0</v>
      </c>
      <c r="Y64" s="303"/>
      <c r="Z64" s="303"/>
      <c r="AA64" s="299"/>
      <c r="AB64" s="299"/>
      <c r="AC64" s="299"/>
      <c r="AD64" s="299"/>
      <c r="AE64" s="299"/>
      <c r="AF64" s="299"/>
      <c r="AG64" s="299"/>
      <c r="AH64" s="299"/>
      <c r="AI64" s="300"/>
      <c r="AJ64" s="77" t="s">
        <v>186</v>
      </c>
      <c r="AK64" s="78" t="s">
        <v>187</v>
      </c>
      <c r="AL64" s="75" t="s">
        <v>188</v>
      </c>
      <c r="AM64" s="75" t="s">
        <v>189</v>
      </c>
      <c r="AN64" s="76" t="s">
        <v>190</v>
      </c>
      <c r="AO64" s="79" t="s">
        <v>191</v>
      </c>
      <c r="AP64" s="17" t="s">
        <v>58</v>
      </c>
      <c r="AQ64" s="19" t="s">
        <v>59</v>
      </c>
    </row>
    <row r="65" spans="11:43" ht="19.5" customHeight="1">
      <c r="K65" s="309">
        <f>D65</f>
        <v>0</v>
      </c>
      <c r="L65" s="80" t="s">
        <v>300</v>
      </c>
      <c r="M65" s="80" t="s">
        <v>301</v>
      </c>
      <c r="N65" s="80" t="s">
        <v>302</v>
      </c>
      <c r="O65" s="304"/>
      <c r="P65" s="305"/>
      <c r="Q65" s="306"/>
      <c r="R65" s="304" t="s">
        <v>303</v>
      </c>
      <c r="S65" s="305"/>
      <c r="T65" s="306"/>
      <c r="U65" s="304" t="s">
        <v>304</v>
      </c>
      <c r="V65" s="305"/>
      <c r="W65" s="306"/>
      <c r="X65" s="304" t="s">
        <v>195</v>
      </c>
      <c r="Y65" s="305"/>
      <c r="Z65" s="306"/>
      <c r="AA65" s="304"/>
      <c r="AB65" s="305"/>
      <c r="AC65" s="306"/>
      <c r="AD65" s="304"/>
      <c r="AE65" s="305"/>
      <c r="AF65" s="306"/>
      <c r="AG65" s="304"/>
      <c r="AH65" s="305"/>
      <c r="AI65" s="305"/>
      <c r="AJ65" s="296">
        <f>+COUNTIF(O65:AI65,L65)*3+COUNTIF(O65:AI65,M65)</f>
        <v>9</v>
      </c>
      <c r="AK65" s="298">
        <f>(O66+R66+U66+X66+AA66+AD66+AG66)-(Q66+T66+W66+Z66+AC66+AF66+AI66)</f>
        <v>26</v>
      </c>
      <c r="AL65" s="299">
        <f>+COUNTIF(O65:AI65,L65)</f>
        <v>3</v>
      </c>
      <c r="AM65" s="299">
        <f>+COUNTIF(O65:AI65,N65)</f>
        <v>0</v>
      </c>
      <c r="AN65" s="300">
        <f>+COUNTIF(O65:AI65,M65)</f>
        <v>0</v>
      </c>
      <c r="AO65" s="307">
        <v>1</v>
      </c>
      <c r="AP65" s="294">
        <f>O66+R66+U66+X66</f>
        <v>27</v>
      </c>
      <c r="AQ65" s="295">
        <f>Q66+T66+W66+Z66</f>
        <v>1</v>
      </c>
    </row>
    <row r="66" spans="11:43" ht="19.5" customHeight="1">
      <c r="K66" s="309"/>
      <c r="L66" s="81"/>
      <c r="M66" s="81"/>
      <c r="N66" s="81"/>
      <c r="O66" s="82"/>
      <c r="P66" s="83"/>
      <c r="Q66" s="84"/>
      <c r="R66" s="82">
        <v>6</v>
      </c>
      <c r="S66" s="83"/>
      <c r="T66" s="84">
        <v>1</v>
      </c>
      <c r="U66" s="82">
        <v>7</v>
      </c>
      <c r="V66" s="83"/>
      <c r="W66" s="84">
        <v>0</v>
      </c>
      <c r="X66" s="82">
        <v>14</v>
      </c>
      <c r="Y66" s="83" t="s">
        <v>305</v>
      </c>
      <c r="Z66" s="84">
        <v>0</v>
      </c>
      <c r="AA66" s="82"/>
      <c r="AB66" s="83"/>
      <c r="AC66" s="84"/>
      <c r="AD66" s="82"/>
      <c r="AE66" s="83"/>
      <c r="AF66" s="84"/>
      <c r="AG66" s="82"/>
      <c r="AH66" s="83"/>
      <c r="AI66" s="83"/>
      <c r="AJ66" s="296"/>
      <c r="AK66" s="298"/>
      <c r="AL66" s="299"/>
      <c r="AM66" s="299"/>
      <c r="AN66" s="300"/>
      <c r="AO66" s="307"/>
      <c r="AP66" s="294"/>
      <c r="AQ66" s="295"/>
    </row>
    <row r="67" spans="11:43" ht="19.5" customHeight="1">
      <c r="K67" s="299">
        <f>D66</f>
        <v>0</v>
      </c>
      <c r="L67" s="80" t="s">
        <v>300</v>
      </c>
      <c r="M67" s="80" t="s">
        <v>193</v>
      </c>
      <c r="N67" s="80" t="s">
        <v>306</v>
      </c>
      <c r="O67" s="304" t="s">
        <v>307</v>
      </c>
      <c r="P67" s="305"/>
      <c r="Q67" s="306"/>
      <c r="R67" s="304"/>
      <c r="S67" s="305"/>
      <c r="T67" s="306"/>
      <c r="U67" s="304" t="s">
        <v>308</v>
      </c>
      <c r="V67" s="305"/>
      <c r="W67" s="306"/>
      <c r="X67" s="304" t="s">
        <v>308</v>
      </c>
      <c r="Y67" s="305"/>
      <c r="Z67" s="306"/>
      <c r="AA67" s="304"/>
      <c r="AB67" s="305"/>
      <c r="AC67" s="306"/>
      <c r="AD67" s="304"/>
      <c r="AE67" s="305"/>
      <c r="AF67" s="306"/>
      <c r="AG67" s="304"/>
      <c r="AH67" s="305"/>
      <c r="AI67" s="305"/>
      <c r="AJ67" s="296">
        <f>+COUNTIF(O67:AI67,L67)*3+COUNTIF(O67:AI67,M67)</f>
        <v>6</v>
      </c>
      <c r="AK67" s="298">
        <f>(O68+R68+U68+X68+AA68+AD68+AG68)-(Q68+T68+W68+Z68+AC68+AF68+AI68)</f>
        <v>0</v>
      </c>
      <c r="AL67" s="299">
        <f>+COUNTIF(O67:AI67,L67)</f>
        <v>2</v>
      </c>
      <c r="AM67" s="299">
        <f>+COUNTIF(O67:AI67,N67)</f>
        <v>1</v>
      </c>
      <c r="AN67" s="300">
        <f>+COUNTIF(O67:AI67,M67)</f>
        <v>0</v>
      </c>
      <c r="AO67" s="301">
        <v>2</v>
      </c>
      <c r="AP67" s="294">
        <f>O68+R68+U68+X68</f>
        <v>8</v>
      </c>
      <c r="AQ67" s="295">
        <f>Q68+T68+W68+Z68</f>
        <v>8</v>
      </c>
    </row>
    <row r="68" spans="11:43" ht="19.5" customHeight="1">
      <c r="K68" s="299"/>
      <c r="L68" s="81"/>
      <c r="M68" s="81"/>
      <c r="N68" s="81"/>
      <c r="O68" s="82">
        <v>1</v>
      </c>
      <c r="P68" s="83"/>
      <c r="Q68" s="84">
        <v>6</v>
      </c>
      <c r="R68" s="82"/>
      <c r="S68" s="83"/>
      <c r="T68" s="84"/>
      <c r="U68" s="82">
        <v>3</v>
      </c>
      <c r="V68" s="83" t="s">
        <v>196</v>
      </c>
      <c r="W68" s="84">
        <v>2</v>
      </c>
      <c r="X68" s="82">
        <v>4</v>
      </c>
      <c r="Y68" s="83"/>
      <c r="Z68" s="84">
        <v>0</v>
      </c>
      <c r="AA68" s="82"/>
      <c r="AB68" s="83"/>
      <c r="AC68" s="84"/>
      <c r="AD68" s="82"/>
      <c r="AE68" s="83"/>
      <c r="AF68" s="84"/>
      <c r="AG68" s="82"/>
      <c r="AH68" s="83"/>
      <c r="AI68" s="83"/>
      <c r="AJ68" s="296"/>
      <c r="AK68" s="298"/>
      <c r="AL68" s="299"/>
      <c r="AM68" s="299"/>
      <c r="AN68" s="300"/>
      <c r="AO68" s="301"/>
      <c r="AP68" s="294"/>
      <c r="AQ68" s="295"/>
    </row>
    <row r="69" spans="11:43" ht="19.5" customHeight="1">
      <c r="K69" s="308">
        <f>D67</f>
        <v>0</v>
      </c>
      <c r="L69" s="80" t="s">
        <v>309</v>
      </c>
      <c r="M69" s="80" t="s">
        <v>310</v>
      </c>
      <c r="N69" s="80" t="s">
        <v>311</v>
      </c>
      <c r="O69" s="304" t="s">
        <v>197</v>
      </c>
      <c r="P69" s="305"/>
      <c r="Q69" s="306"/>
      <c r="R69" s="304" t="s">
        <v>312</v>
      </c>
      <c r="S69" s="305"/>
      <c r="T69" s="306"/>
      <c r="U69" s="304"/>
      <c r="V69" s="305"/>
      <c r="W69" s="306"/>
      <c r="X69" s="304" t="s">
        <v>313</v>
      </c>
      <c r="Y69" s="305"/>
      <c r="Z69" s="306"/>
      <c r="AA69" s="304"/>
      <c r="AB69" s="305"/>
      <c r="AC69" s="306"/>
      <c r="AD69" s="304"/>
      <c r="AE69" s="305"/>
      <c r="AF69" s="306"/>
      <c r="AG69" s="304"/>
      <c r="AH69" s="305"/>
      <c r="AI69" s="305"/>
      <c r="AJ69" s="296">
        <f>+COUNTIF(O69:AI69,L69)*3+COUNTIF(O69:AI69,M69)</f>
        <v>0</v>
      </c>
      <c r="AK69" s="298">
        <f>(O70+R70+U70+X70+AA70+AD70+AG70)-(Q70+T70+W70+Z70+AC70+AF70+AI70)</f>
        <v>-9</v>
      </c>
      <c r="AL69" s="299">
        <f>+COUNTIF(O69:AI69,L69)</f>
        <v>0</v>
      </c>
      <c r="AM69" s="299">
        <f>+COUNTIF(O69:AI69,N69)</f>
        <v>3</v>
      </c>
      <c r="AN69" s="300">
        <f>+COUNTIF(O69:AI69,M69)</f>
        <v>0</v>
      </c>
      <c r="AO69" s="307">
        <v>4</v>
      </c>
      <c r="AP69" s="294">
        <f>O70+R70+U70+X70</f>
        <v>2</v>
      </c>
      <c r="AQ69" s="295">
        <f>Q70+T70+W70+Z70</f>
        <v>11</v>
      </c>
    </row>
    <row r="70" spans="11:43" ht="19.5" customHeight="1">
      <c r="K70" s="308"/>
      <c r="L70" s="81"/>
      <c r="M70" s="81"/>
      <c r="N70" s="81"/>
      <c r="O70" s="82">
        <v>0</v>
      </c>
      <c r="P70" s="83"/>
      <c r="Q70" s="84">
        <v>7</v>
      </c>
      <c r="R70" s="82">
        <v>2</v>
      </c>
      <c r="S70" s="83" t="s">
        <v>305</v>
      </c>
      <c r="T70" s="84">
        <v>3</v>
      </c>
      <c r="U70" s="82"/>
      <c r="V70" s="83"/>
      <c r="W70" s="84"/>
      <c r="X70" s="82">
        <v>0</v>
      </c>
      <c r="Y70" s="83" t="s">
        <v>314</v>
      </c>
      <c r="Z70" s="84">
        <v>1</v>
      </c>
      <c r="AA70" s="82"/>
      <c r="AB70" s="83"/>
      <c r="AC70" s="84"/>
      <c r="AD70" s="82"/>
      <c r="AE70" s="83"/>
      <c r="AF70" s="84"/>
      <c r="AG70" s="82"/>
      <c r="AH70" s="83"/>
      <c r="AI70" s="83"/>
      <c r="AJ70" s="296"/>
      <c r="AK70" s="298"/>
      <c r="AL70" s="299"/>
      <c r="AM70" s="299"/>
      <c r="AN70" s="300"/>
      <c r="AO70" s="307"/>
      <c r="AP70" s="294"/>
      <c r="AQ70" s="295"/>
    </row>
    <row r="71" spans="11:43" ht="19.5" customHeight="1">
      <c r="K71" s="303">
        <f>D68</f>
        <v>0</v>
      </c>
      <c r="L71" s="80" t="s">
        <v>315</v>
      </c>
      <c r="M71" s="80" t="s">
        <v>316</v>
      </c>
      <c r="N71" s="80" t="s">
        <v>194</v>
      </c>
      <c r="O71" s="304" t="s">
        <v>312</v>
      </c>
      <c r="P71" s="305"/>
      <c r="Q71" s="306"/>
      <c r="R71" s="304" t="s">
        <v>317</v>
      </c>
      <c r="S71" s="305"/>
      <c r="T71" s="306"/>
      <c r="U71" s="304" t="s">
        <v>195</v>
      </c>
      <c r="V71" s="305"/>
      <c r="W71" s="306"/>
      <c r="X71" s="304"/>
      <c r="Y71" s="305"/>
      <c r="Z71" s="306"/>
      <c r="AA71" s="304"/>
      <c r="AB71" s="305"/>
      <c r="AC71" s="306"/>
      <c r="AD71" s="304"/>
      <c r="AE71" s="305"/>
      <c r="AF71" s="306"/>
      <c r="AG71" s="304"/>
      <c r="AH71" s="305"/>
      <c r="AI71" s="305"/>
      <c r="AJ71" s="296">
        <f>+COUNTIF(O71:AI71,L71)*3+COUNTIF(O71:AI71,M71)</f>
        <v>3</v>
      </c>
      <c r="AK71" s="298">
        <f>(O72+R72+U72+X72+AA72+AD72+AG72)-(Q72+T72+W72+Z72+AC72+AF72+AI72)</f>
        <v>-17</v>
      </c>
      <c r="AL71" s="299">
        <f>+COUNTIF(O71:AI71,L71)</f>
        <v>1</v>
      </c>
      <c r="AM71" s="299">
        <f>+COUNTIF(O71:AI71,N71)</f>
        <v>2</v>
      </c>
      <c r="AN71" s="300">
        <f>+COUNTIF(O71:AI71,M71)</f>
        <v>0</v>
      </c>
      <c r="AO71" s="301">
        <v>3</v>
      </c>
      <c r="AP71" s="294">
        <f>O72+R72+U72+X72</f>
        <v>1</v>
      </c>
      <c r="AQ71" s="295">
        <f>Q72+T72+W72+Z72</f>
        <v>18</v>
      </c>
    </row>
    <row r="72" spans="11:43" ht="19.5" customHeight="1" thickBot="1">
      <c r="K72" s="303"/>
      <c r="L72" s="81"/>
      <c r="M72" s="81"/>
      <c r="N72" s="81"/>
      <c r="O72" s="82">
        <v>0</v>
      </c>
      <c r="P72" s="83" t="s">
        <v>314</v>
      </c>
      <c r="Q72" s="84">
        <v>14</v>
      </c>
      <c r="R72" s="82">
        <v>0</v>
      </c>
      <c r="S72" s="83"/>
      <c r="T72" s="84">
        <v>4</v>
      </c>
      <c r="U72" s="82">
        <v>1</v>
      </c>
      <c r="V72" s="83" t="s">
        <v>305</v>
      </c>
      <c r="W72" s="84">
        <v>0</v>
      </c>
      <c r="X72" s="82"/>
      <c r="Y72" s="83"/>
      <c r="Z72" s="84"/>
      <c r="AA72" s="82"/>
      <c r="AB72" s="83"/>
      <c r="AC72" s="84"/>
      <c r="AD72" s="82"/>
      <c r="AE72" s="83"/>
      <c r="AF72" s="84"/>
      <c r="AG72" s="82"/>
      <c r="AH72" s="83"/>
      <c r="AI72" s="83"/>
      <c r="AJ72" s="297"/>
      <c r="AK72" s="298"/>
      <c r="AL72" s="299"/>
      <c r="AM72" s="299"/>
      <c r="AN72" s="300"/>
      <c r="AO72" s="302"/>
      <c r="AP72" s="294"/>
      <c r="AQ72" s="295"/>
    </row>
  </sheetData>
  <sheetProtection/>
  <mergeCells count="447">
    <mergeCell ref="AN59:AN60"/>
    <mergeCell ref="AO59:AO60"/>
    <mergeCell ref="AP59:AP60"/>
    <mergeCell ref="AQ59:AQ60"/>
    <mergeCell ref="AD59:AF59"/>
    <mergeCell ref="AG59:AI59"/>
    <mergeCell ref="AJ59:AJ60"/>
    <mergeCell ref="AK59:AK60"/>
    <mergeCell ref="AL59:AL60"/>
    <mergeCell ref="AM59:AM60"/>
    <mergeCell ref="AN57:AN58"/>
    <mergeCell ref="AO57:AO58"/>
    <mergeCell ref="AP57:AP58"/>
    <mergeCell ref="AQ57:AQ58"/>
    <mergeCell ref="K59:K60"/>
    <mergeCell ref="O59:Q59"/>
    <mergeCell ref="R59:T59"/>
    <mergeCell ref="U59:W59"/>
    <mergeCell ref="X59:Z59"/>
    <mergeCell ref="AA59:AC59"/>
    <mergeCell ref="AD57:AF57"/>
    <mergeCell ref="AG57:AI57"/>
    <mergeCell ref="AJ57:AJ58"/>
    <mergeCell ref="AK57:AK58"/>
    <mergeCell ref="AL57:AL58"/>
    <mergeCell ref="AM57:AM58"/>
    <mergeCell ref="AN55:AN56"/>
    <mergeCell ref="AO55:AO56"/>
    <mergeCell ref="AP55:AP56"/>
    <mergeCell ref="AQ55:AQ56"/>
    <mergeCell ref="K57:K58"/>
    <mergeCell ref="O57:Q57"/>
    <mergeCell ref="R57:T57"/>
    <mergeCell ref="U57:W57"/>
    <mergeCell ref="X57:Z57"/>
    <mergeCell ref="AA57:AC57"/>
    <mergeCell ref="AD55:AF55"/>
    <mergeCell ref="AG55:AI55"/>
    <mergeCell ref="AJ55:AJ56"/>
    <mergeCell ref="AK55:AK56"/>
    <mergeCell ref="AL55:AL56"/>
    <mergeCell ref="AM55:AM56"/>
    <mergeCell ref="AN53:AN54"/>
    <mergeCell ref="AO53:AO54"/>
    <mergeCell ref="AP53:AP54"/>
    <mergeCell ref="AQ53:AQ54"/>
    <mergeCell ref="K55:K56"/>
    <mergeCell ref="O55:Q55"/>
    <mergeCell ref="R55:T55"/>
    <mergeCell ref="U55:W55"/>
    <mergeCell ref="X55:Z55"/>
    <mergeCell ref="AA55:AC55"/>
    <mergeCell ref="AD53:AF53"/>
    <mergeCell ref="AG53:AI53"/>
    <mergeCell ref="AJ53:AJ54"/>
    <mergeCell ref="AK53:AK54"/>
    <mergeCell ref="AL53:AL54"/>
    <mergeCell ref="AM53:AM54"/>
    <mergeCell ref="X52:Z52"/>
    <mergeCell ref="AA52:AC52"/>
    <mergeCell ref="AD52:AF52"/>
    <mergeCell ref="AG52:AI52"/>
    <mergeCell ref="K53:K54"/>
    <mergeCell ref="O53:Q53"/>
    <mergeCell ref="R53:T53"/>
    <mergeCell ref="U53:W53"/>
    <mergeCell ref="X53:Z53"/>
    <mergeCell ref="AA53:AC53"/>
    <mergeCell ref="B33:B37"/>
    <mergeCell ref="O52:Q52"/>
    <mergeCell ref="R52:T52"/>
    <mergeCell ref="U52:W52"/>
    <mergeCell ref="K48:K49"/>
    <mergeCell ref="O48:Q48"/>
    <mergeCell ref="R48:T48"/>
    <mergeCell ref="U48:W48"/>
    <mergeCell ref="K46:K47"/>
    <mergeCell ref="O46:Q46"/>
    <mergeCell ref="AP46:AP47"/>
    <mergeCell ref="AQ46:AQ47"/>
    <mergeCell ref="AP48:AP49"/>
    <mergeCell ref="AQ48:AQ49"/>
    <mergeCell ref="AP42:AP43"/>
    <mergeCell ref="AQ42:AQ43"/>
    <mergeCell ref="AP44:AP45"/>
    <mergeCell ref="AQ44:AQ45"/>
    <mergeCell ref="AP34:AP35"/>
    <mergeCell ref="AQ34:AQ35"/>
    <mergeCell ref="AP36:AP37"/>
    <mergeCell ref="AQ36:AQ37"/>
    <mergeCell ref="AP30:AP31"/>
    <mergeCell ref="AQ30:AQ31"/>
    <mergeCell ref="AP32:AP33"/>
    <mergeCell ref="AQ32:AQ33"/>
    <mergeCell ref="AP14:AP15"/>
    <mergeCell ref="AQ14:AQ15"/>
    <mergeCell ref="AP23:AP24"/>
    <mergeCell ref="AQ23:AQ24"/>
    <mergeCell ref="AP26:AP27"/>
    <mergeCell ref="AQ26:AQ27"/>
    <mergeCell ref="AP19:AP20"/>
    <mergeCell ref="AQ19:AQ20"/>
    <mergeCell ref="AP21:AP22"/>
    <mergeCell ref="AQ21:AQ22"/>
    <mergeCell ref="AP8:AP9"/>
    <mergeCell ref="AQ8:AQ9"/>
    <mergeCell ref="AP10:AP11"/>
    <mergeCell ref="AQ10:AQ11"/>
    <mergeCell ref="AP12:AP13"/>
    <mergeCell ref="AQ12:AQ13"/>
    <mergeCell ref="AL48:AL49"/>
    <mergeCell ref="AM48:AM49"/>
    <mergeCell ref="AN46:AN47"/>
    <mergeCell ref="AO46:AO47"/>
    <mergeCell ref="AN48:AN49"/>
    <mergeCell ref="AO48:AO49"/>
    <mergeCell ref="AL46:AL47"/>
    <mergeCell ref="AM46:AM47"/>
    <mergeCell ref="X48:Z48"/>
    <mergeCell ref="AA48:AC48"/>
    <mergeCell ref="AJ48:AJ49"/>
    <mergeCell ref="AK48:AK49"/>
    <mergeCell ref="AD46:AF46"/>
    <mergeCell ref="AG46:AI46"/>
    <mergeCell ref="AD48:AF48"/>
    <mergeCell ref="AG48:AI48"/>
    <mergeCell ref="AJ46:AJ47"/>
    <mergeCell ref="AK46:AK47"/>
    <mergeCell ref="R46:T46"/>
    <mergeCell ref="U46:W46"/>
    <mergeCell ref="X46:Z46"/>
    <mergeCell ref="AA46:AC46"/>
    <mergeCell ref="U44:W44"/>
    <mergeCell ref="X44:Z44"/>
    <mergeCell ref="AA44:AC44"/>
    <mergeCell ref="AN42:AN43"/>
    <mergeCell ref="AO42:AO43"/>
    <mergeCell ref="AN44:AN45"/>
    <mergeCell ref="AO44:AO45"/>
    <mergeCell ref="AJ42:AJ43"/>
    <mergeCell ref="AK42:AK43"/>
    <mergeCell ref="AL42:AL43"/>
    <mergeCell ref="AM42:AM43"/>
    <mergeCell ref="AJ44:AJ45"/>
    <mergeCell ref="AK44:AK45"/>
    <mergeCell ref="AL44:AL45"/>
    <mergeCell ref="AM44:AM45"/>
    <mergeCell ref="AG42:AI42"/>
    <mergeCell ref="K42:K43"/>
    <mergeCell ref="O42:Q42"/>
    <mergeCell ref="R42:T42"/>
    <mergeCell ref="U42:W42"/>
    <mergeCell ref="AD44:AF44"/>
    <mergeCell ref="AG44:AI44"/>
    <mergeCell ref="K44:K45"/>
    <mergeCell ref="O44:Q44"/>
    <mergeCell ref="R44:T44"/>
    <mergeCell ref="AO26:AO27"/>
    <mergeCell ref="O41:Q41"/>
    <mergeCell ref="R41:T41"/>
    <mergeCell ref="U41:W41"/>
    <mergeCell ref="X41:Z41"/>
    <mergeCell ref="AA41:AC41"/>
    <mergeCell ref="AD41:AF41"/>
    <mergeCell ref="AG41:AI41"/>
    <mergeCell ref="AM26:AM27"/>
    <mergeCell ref="AN26:AN27"/>
    <mergeCell ref="AO23:AO24"/>
    <mergeCell ref="K26:K27"/>
    <mergeCell ref="O26:Q26"/>
    <mergeCell ref="R26:T26"/>
    <mergeCell ref="U26:W26"/>
    <mergeCell ref="X26:Z26"/>
    <mergeCell ref="AA26:AC26"/>
    <mergeCell ref="AD26:AF26"/>
    <mergeCell ref="AG26:AI26"/>
    <mergeCell ref="AJ26:AJ27"/>
    <mergeCell ref="AK23:AK24"/>
    <mergeCell ref="AL23:AL24"/>
    <mergeCell ref="AG23:AI23"/>
    <mergeCell ref="AJ23:AJ24"/>
    <mergeCell ref="AK26:AK27"/>
    <mergeCell ref="AL26:AL27"/>
    <mergeCell ref="AM23:AM24"/>
    <mergeCell ref="AN23:AN24"/>
    <mergeCell ref="AO21:AO22"/>
    <mergeCell ref="K23:K24"/>
    <mergeCell ref="O23:Q23"/>
    <mergeCell ref="R23:T23"/>
    <mergeCell ref="U23:W23"/>
    <mergeCell ref="X23:Z23"/>
    <mergeCell ref="AA23:AC23"/>
    <mergeCell ref="AD23:AF23"/>
    <mergeCell ref="AM21:AM22"/>
    <mergeCell ref="AN21:AN22"/>
    <mergeCell ref="AO19:AO20"/>
    <mergeCell ref="K21:K22"/>
    <mergeCell ref="O21:Q21"/>
    <mergeCell ref="R21:T21"/>
    <mergeCell ref="U21:W21"/>
    <mergeCell ref="X21:Z21"/>
    <mergeCell ref="AA21:AC21"/>
    <mergeCell ref="AD21:AF21"/>
    <mergeCell ref="AG21:AI21"/>
    <mergeCell ref="AJ21:AJ22"/>
    <mergeCell ref="AK19:AK20"/>
    <mergeCell ref="AL19:AL20"/>
    <mergeCell ref="AK21:AK22"/>
    <mergeCell ref="AL21:AL22"/>
    <mergeCell ref="AM19:AM20"/>
    <mergeCell ref="AN19:AN20"/>
    <mergeCell ref="AA19:AC19"/>
    <mergeCell ref="AD19:AF19"/>
    <mergeCell ref="AG19:AI19"/>
    <mergeCell ref="AJ19:AJ20"/>
    <mergeCell ref="K19:K20"/>
    <mergeCell ref="O19:Q19"/>
    <mergeCell ref="R19:T19"/>
    <mergeCell ref="U19:W19"/>
    <mergeCell ref="AN36:AN37"/>
    <mergeCell ref="AO36:AO37"/>
    <mergeCell ref="AN34:AN35"/>
    <mergeCell ref="AO34:AO35"/>
    <mergeCell ref="K36:K37"/>
    <mergeCell ref="O36:Q36"/>
    <mergeCell ref="O18:Q18"/>
    <mergeCell ref="R18:T18"/>
    <mergeCell ref="U18:W18"/>
    <mergeCell ref="X18:Z18"/>
    <mergeCell ref="AA18:AC18"/>
    <mergeCell ref="AD18:AF18"/>
    <mergeCell ref="AJ36:AJ37"/>
    <mergeCell ref="AK36:AK37"/>
    <mergeCell ref="AL36:AL37"/>
    <mergeCell ref="AM36:AM37"/>
    <mergeCell ref="AJ34:AJ35"/>
    <mergeCell ref="AK34:AK35"/>
    <mergeCell ref="AL34:AL35"/>
    <mergeCell ref="AM34:AM35"/>
    <mergeCell ref="AD34:AF34"/>
    <mergeCell ref="AG34:AI34"/>
    <mergeCell ref="R36:T36"/>
    <mergeCell ref="U36:W36"/>
    <mergeCell ref="X36:Z36"/>
    <mergeCell ref="AA36:AC36"/>
    <mergeCell ref="AD36:AF36"/>
    <mergeCell ref="AG36:AI36"/>
    <mergeCell ref="K34:K35"/>
    <mergeCell ref="O34:Q34"/>
    <mergeCell ref="R34:T34"/>
    <mergeCell ref="U34:W34"/>
    <mergeCell ref="X34:Z34"/>
    <mergeCell ref="AA34:AC34"/>
    <mergeCell ref="U32:W32"/>
    <mergeCell ref="X32:Z32"/>
    <mergeCell ref="AA32:AC32"/>
    <mergeCell ref="AN30:AN31"/>
    <mergeCell ref="AO30:AO31"/>
    <mergeCell ref="AN32:AN33"/>
    <mergeCell ref="AO32:AO33"/>
    <mergeCell ref="AD32:AF32"/>
    <mergeCell ref="AG32:AI32"/>
    <mergeCell ref="AJ30:AJ31"/>
    <mergeCell ref="AK30:AK31"/>
    <mergeCell ref="AL30:AL31"/>
    <mergeCell ref="AM30:AM31"/>
    <mergeCell ref="AJ32:AJ33"/>
    <mergeCell ref="AK32:AK33"/>
    <mergeCell ref="AL32:AL33"/>
    <mergeCell ref="AM32:AM33"/>
    <mergeCell ref="X30:Z30"/>
    <mergeCell ref="AA30:AC30"/>
    <mergeCell ref="AD30:AF30"/>
    <mergeCell ref="AG30:AI30"/>
    <mergeCell ref="K30:K31"/>
    <mergeCell ref="O30:Q30"/>
    <mergeCell ref="R30:T30"/>
    <mergeCell ref="U30:W30"/>
    <mergeCell ref="AO14:AO15"/>
    <mergeCell ref="O29:Q29"/>
    <mergeCell ref="R29:T29"/>
    <mergeCell ref="U29:W29"/>
    <mergeCell ref="X29:Z29"/>
    <mergeCell ref="AA29:AC29"/>
    <mergeCell ref="AD29:AF29"/>
    <mergeCell ref="AG29:AI29"/>
    <mergeCell ref="AG18:AI18"/>
    <mergeCell ref="X19:Z19"/>
    <mergeCell ref="AL14:AL15"/>
    <mergeCell ref="AM12:AM13"/>
    <mergeCell ref="AN12:AN13"/>
    <mergeCell ref="AK12:AK13"/>
    <mergeCell ref="AL12:AL13"/>
    <mergeCell ref="AM14:AM15"/>
    <mergeCell ref="AN14:AN15"/>
    <mergeCell ref="AA14:AC14"/>
    <mergeCell ref="AD14:AF14"/>
    <mergeCell ref="AG12:AI12"/>
    <mergeCell ref="AG14:AI14"/>
    <mergeCell ref="AJ14:AJ15"/>
    <mergeCell ref="AK14:AK15"/>
    <mergeCell ref="AO10:AO11"/>
    <mergeCell ref="K12:K13"/>
    <mergeCell ref="O12:Q12"/>
    <mergeCell ref="R12:T12"/>
    <mergeCell ref="U12:W12"/>
    <mergeCell ref="X12:Z12"/>
    <mergeCell ref="AA12:AC12"/>
    <mergeCell ref="AD12:AF12"/>
    <mergeCell ref="AO12:AO13"/>
    <mergeCell ref="AJ12:AJ13"/>
    <mergeCell ref="AG10:AI10"/>
    <mergeCell ref="AJ10:AJ11"/>
    <mergeCell ref="AK10:AK11"/>
    <mergeCell ref="AL10:AL11"/>
    <mergeCell ref="AM8:AM9"/>
    <mergeCell ref="AN8:AN9"/>
    <mergeCell ref="AK8:AK9"/>
    <mergeCell ref="AL8:AL9"/>
    <mergeCell ref="AM10:AM11"/>
    <mergeCell ref="AN10:AN11"/>
    <mergeCell ref="AO8:AO9"/>
    <mergeCell ref="K10:K11"/>
    <mergeCell ref="O10:Q10"/>
    <mergeCell ref="R10:T10"/>
    <mergeCell ref="U10:W10"/>
    <mergeCell ref="X10:Z10"/>
    <mergeCell ref="AA10:AC10"/>
    <mergeCell ref="AD10:AF10"/>
    <mergeCell ref="AG8:AI8"/>
    <mergeCell ref="AJ8:AJ9"/>
    <mergeCell ref="AA7:AC7"/>
    <mergeCell ref="AD7:AF7"/>
    <mergeCell ref="AG7:AI7"/>
    <mergeCell ref="K8:K9"/>
    <mergeCell ref="O8:Q8"/>
    <mergeCell ref="R8:T8"/>
    <mergeCell ref="U8:W8"/>
    <mergeCell ref="X8:Z8"/>
    <mergeCell ref="AA8:AC8"/>
    <mergeCell ref="AD8:AF8"/>
    <mergeCell ref="O7:Q7"/>
    <mergeCell ref="R7:T7"/>
    <mergeCell ref="U7:W7"/>
    <mergeCell ref="X7:Z7"/>
    <mergeCell ref="B7:B11"/>
    <mergeCell ref="K14:K15"/>
    <mergeCell ref="O14:Q14"/>
    <mergeCell ref="R14:T14"/>
    <mergeCell ref="U14:W14"/>
    <mergeCell ref="X14:Z14"/>
    <mergeCell ref="B20:B25"/>
    <mergeCell ref="B13:B18"/>
    <mergeCell ref="K38:K39"/>
    <mergeCell ref="O38:Q38"/>
    <mergeCell ref="R38:T38"/>
    <mergeCell ref="U38:W38"/>
    <mergeCell ref="B27:B31"/>
    <mergeCell ref="K32:K33"/>
    <mergeCell ref="O32:Q32"/>
    <mergeCell ref="R32:T32"/>
    <mergeCell ref="AM38:AM39"/>
    <mergeCell ref="AN38:AN39"/>
    <mergeCell ref="AO38:AO39"/>
    <mergeCell ref="AP38:AP39"/>
    <mergeCell ref="AQ38:AQ39"/>
    <mergeCell ref="X38:Z38"/>
    <mergeCell ref="AA38:AC38"/>
    <mergeCell ref="AD38:AF38"/>
    <mergeCell ref="AG38:AI38"/>
    <mergeCell ref="AJ38:AJ39"/>
    <mergeCell ref="R64:T64"/>
    <mergeCell ref="U64:W64"/>
    <mergeCell ref="X64:Z64"/>
    <mergeCell ref="AA64:AC64"/>
    <mergeCell ref="AD64:AF64"/>
    <mergeCell ref="AL38:AL39"/>
    <mergeCell ref="AK38:AK39"/>
    <mergeCell ref="X42:Z42"/>
    <mergeCell ref="AA42:AC42"/>
    <mergeCell ref="AD42:AF42"/>
    <mergeCell ref="AG64:AI64"/>
    <mergeCell ref="K65:K66"/>
    <mergeCell ref="O65:Q65"/>
    <mergeCell ref="R65:T65"/>
    <mergeCell ref="U65:W65"/>
    <mergeCell ref="X65:Z65"/>
    <mergeCell ref="AA65:AC65"/>
    <mergeCell ref="AD65:AF65"/>
    <mergeCell ref="AG65:AI65"/>
    <mergeCell ref="O64:Q64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K67:K68"/>
    <mergeCell ref="O67:Q67"/>
    <mergeCell ref="R67:T67"/>
    <mergeCell ref="U67:W67"/>
    <mergeCell ref="X67:Z67"/>
    <mergeCell ref="AA67:AC67"/>
    <mergeCell ref="AD67:AF67"/>
    <mergeCell ref="AG67:AI67"/>
    <mergeCell ref="AJ67:AJ68"/>
    <mergeCell ref="AK67:AK68"/>
    <mergeCell ref="AL67:AL68"/>
    <mergeCell ref="AM67:AM68"/>
    <mergeCell ref="AN67:AN68"/>
    <mergeCell ref="AO67:AO68"/>
    <mergeCell ref="AP67:AP68"/>
    <mergeCell ref="AQ67:AQ68"/>
    <mergeCell ref="K69:K70"/>
    <mergeCell ref="O69:Q69"/>
    <mergeCell ref="R69:T69"/>
    <mergeCell ref="U69:W69"/>
    <mergeCell ref="X69:Z69"/>
    <mergeCell ref="AA69:AC69"/>
    <mergeCell ref="AD69:AF69"/>
    <mergeCell ref="AG69:AI69"/>
    <mergeCell ref="AJ69:AJ70"/>
    <mergeCell ref="AK69:AK70"/>
    <mergeCell ref="AL69:AL70"/>
    <mergeCell ref="AM69:AM70"/>
    <mergeCell ref="AN69:AN70"/>
    <mergeCell ref="AO69:AO70"/>
    <mergeCell ref="AP69:AP70"/>
    <mergeCell ref="AQ69:AQ70"/>
    <mergeCell ref="K71:K72"/>
    <mergeCell ref="O71:Q71"/>
    <mergeCell ref="R71:T71"/>
    <mergeCell ref="U71:W71"/>
    <mergeCell ref="X71:Z71"/>
    <mergeCell ref="AA71:AC71"/>
    <mergeCell ref="AD71:AF71"/>
    <mergeCell ref="AG71:AI71"/>
    <mergeCell ref="AP71:AP72"/>
    <mergeCell ref="AQ71:AQ72"/>
    <mergeCell ref="AJ71:AJ72"/>
    <mergeCell ref="AK71:AK72"/>
    <mergeCell ref="AL71:AL72"/>
    <mergeCell ref="AM71:AM72"/>
    <mergeCell ref="AN71:AN72"/>
    <mergeCell ref="AO71:AO7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66" r:id="rId2"/>
  <rowBreaks count="3" manualBreakCount="3">
    <brk id="3" max="43" man="1"/>
    <brk id="7" max="43" man="1"/>
    <brk id="18" max="255" man="1"/>
  </rowBreaks>
  <colBreaks count="3" manualBreakCount="3">
    <brk id="2" max="49" man="1"/>
    <brk id="7" max="49" man="1"/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P46"/>
  <sheetViews>
    <sheetView view="pageBreakPreview" zoomScaleSheetLayoutView="100" zoomScalePageLayoutView="0" workbookViewId="0" topLeftCell="A28">
      <selection activeCell="I14" sqref="I14"/>
    </sheetView>
  </sheetViews>
  <sheetFormatPr defaultColWidth="10.59765625" defaultRowHeight="19.5" customHeight="1"/>
  <cols>
    <col min="1" max="1" width="4" style="48" customWidth="1"/>
    <col min="2" max="4" width="10.59765625" style="20" customWidth="1"/>
    <col min="5" max="8" width="18.09765625" style="20" customWidth="1"/>
    <col min="9" max="9" width="6.5" style="48" customWidth="1"/>
    <col min="10" max="10" width="5.19921875" style="9" customWidth="1"/>
    <col min="11" max="11" width="6.19921875" style="20" customWidth="1"/>
    <col min="12" max="12" width="21.69921875" style="48" bestFit="1" customWidth="1"/>
    <col min="13" max="13" width="18.19921875" style="48" bestFit="1" customWidth="1"/>
    <col min="14" max="14" width="14.69921875" style="48" bestFit="1" customWidth="1"/>
    <col min="15" max="15" width="21.69921875" style="48" bestFit="1" customWidth="1"/>
    <col min="16" max="16" width="20.5" style="48" bestFit="1" customWidth="1"/>
    <col min="17" max="16384" width="10.59765625" style="48" customWidth="1"/>
  </cols>
  <sheetData>
    <row r="1" ht="19.5" customHeight="1">
      <c r="A1" s="15" t="s">
        <v>221</v>
      </c>
    </row>
    <row r="2" ht="19.5" customHeight="1">
      <c r="A2" s="15"/>
    </row>
    <row r="3" spans="2:8" ht="19.5" customHeight="1">
      <c r="B3" s="35" t="s">
        <v>149</v>
      </c>
      <c r="C3" s="36"/>
      <c r="D3" s="36"/>
      <c r="E3" s="36"/>
      <c r="F3" s="36"/>
      <c r="G3" s="274" t="s">
        <v>28</v>
      </c>
      <c r="H3" s="275"/>
    </row>
    <row r="4" spans="2:8" ht="19.5" customHeight="1">
      <c r="B4" s="19"/>
      <c r="C4" s="19" t="s">
        <v>29</v>
      </c>
      <c r="D4" s="19" t="s">
        <v>39</v>
      </c>
      <c r="E4" s="274" t="s">
        <v>42</v>
      </c>
      <c r="F4" s="275"/>
      <c r="G4" s="274" t="s">
        <v>30</v>
      </c>
      <c r="H4" s="275"/>
    </row>
    <row r="5" spans="1:8" ht="19.5" customHeight="1">
      <c r="A5" s="51">
        <v>50</v>
      </c>
      <c r="B5" s="19" t="s">
        <v>31</v>
      </c>
      <c r="C5" s="37">
        <f>+TIME(10,0,0)</f>
        <v>0.4166666666666667</v>
      </c>
      <c r="D5" s="37">
        <f aca="true" t="shared" si="0" ref="D5:D10">+C5+45/60/24</f>
        <v>0.4479166666666667</v>
      </c>
      <c r="E5" s="52">
        <f>L15</f>
        <v>0</v>
      </c>
      <c r="F5" s="52">
        <f>P12</f>
        <v>0</v>
      </c>
      <c r="G5" s="52">
        <f>L13</f>
        <v>0</v>
      </c>
      <c r="H5" s="52">
        <f>L14</f>
        <v>0</v>
      </c>
    </row>
    <row r="6" spans="1:8" ht="19.5" customHeight="1">
      <c r="A6" s="51">
        <v>50</v>
      </c>
      <c r="B6" s="19" t="s">
        <v>32</v>
      </c>
      <c r="C6" s="37">
        <f>+C5+SUM(A5:A5)/60/24</f>
        <v>0.4513888888888889</v>
      </c>
      <c r="D6" s="37">
        <f t="shared" si="0"/>
        <v>0.4826388888888889</v>
      </c>
      <c r="E6" s="52">
        <f>L21</f>
        <v>0</v>
      </c>
      <c r="F6" s="52">
        <f>P18</f>
        <v>0</v>
      </c>
      <c r="G6" s="52">
        <f>L19</f>
        <v>0</v>
      </c>
      <c r="H6" s="52">
        <f>L20</f>
        <v>0</v>
      </c>
    </row>
    <row r="7" spans="1:8" ht="19.5" customHeight="1">
      <c r="A7" s="51">
        <v>50</v>
      </c>
      <c r="B7" s="19" t="s">
        <v>33</v>
      </c>
      <c r="C7" s="37">
        <f>+C6+SUM(A6:A6)/60/24</f>
        <v>0.4861111111111111</v>
      </c>
      <c r="D7" s="37">
        <f t="shared" si="0"/>
        <v>0.5173611111111112</v>
      </c>
      <c r="E7" s="52">
        <f>L14</f>
        <v>0</v>
      </c>
      <c r="F7" s="52">
        <f>O12</f>
        <v>0</v>
      </c>
      <c r="G7" s="52">
        <f>L13</f>
        <v>0</v>
      </c>
      <c r="H7" s="52">
        <f>L16</f>
        <v>0</v>
      </c>
    </row>
    <row r="8" spans="1:8" ht="19.5" customHeight="1">
      <c r="A8" s="51">
        <v>50</v>
      </c>
      <c r="B8" s="19" t="s">
        <v>34</v>
      </c>
      <c r="C8" s="37">
        <f>+C7+SUM(A7:A7)/60/24</f>
        <v>0.5208333333333334</v>
      </c>
      <c r="D8" s="37">
        <f t="shared" si="0"/>
        <v>0.5520833333333334</v>
      </c>
      <c r="E8" s="52">
        <f>L20</f>
        <v>0</v>
      </c>
      <c r="F8" s="52">
        <f>L21</f>
        <v>0</v>
      </c>
      <c r="G8" s="52">
        <f>L19</f>
        <v>0</v>
      </c>
      <c r="H8" s="52">
        <f>L22</f>
        <v>0</v>
      </c>
    </row>
    <row r="9" spans="1:8" ht="19.5" customHeight="1">
      <c r="A9" s="51">
        <v>50</v>
      </c>
      <c r="B9" s="19" t="s">
        <v>35</v>
      </c>
      <c r="C9" s="37">
        <f>+C8+SUM(A8:A8)/60/24</f>
        <v>0.5555555555555556</v>
      </c>
      <c r="D9" s="37">
        <f t="shared" si="0"/>
        <v>0.5868055555555556</v>
      </c>
      <c r="E9" s="52">
        <f>L13</f>
        <v>0</v>
      </c>
      <c r="F9" s="52">
        <f>P12</f>
        <v>0</v>
      </c>
      <c r="G9" s="52">
        <f>L14</f>
        <v>0</v>
      </c>
      <c r="H9" s="52">
        <f>L15</f>
        <v>0</v>
      </c>
    </row>
    <row r="10" spans="1:8" ht="19.5" customHeight="1">
      <c r="A10" s="51">
        <v>50</v>
      </c>
      <c r="B10" s="19" t="s">
        <v>36</v>
      </c>
      <c r="C10" s="37">
        <f>+C9+SUM(A9:A9)/60/24</f>
        <v>0.5902777777777778</v>
      </c>
      <c r="D10" s="37">
        <f t="shared" si="0"/>
        <v>0.6215277777777778</v>
      </c>
      <c r="E10" s="52">
        <f>L19</f>
        <v>0</v>
      </c>
      <c r="F10" s="52">
        <f>P18</f>
        <v>0</v>
      </c>
      <c r="G10" s="52">
        <f>L20</f>
        <v>0</v>
      </c>
      <c r="H10" s="52">
        <f>L21</f>
        <v>0</v>
      </c>
    </row>
    <row r="11" spans="1:8" ht="19.5" customHeight="1">
      <c r="A11" s="74"/>
      <c r="B11" s="72"/>
      <c r="C11" s="34"/>
      <c r="D11" s="34"/>
      <c r="E11" s="34"/>
      <c r="F11" s="34"/>
      <c r="G11" s="34"/>
      <c r="H11" s="53"/>
    </row>
    <row r="12" spans="1:16" ht="19.5" customHeight="1">
      <c r="A12" s="51"/>
      <c r="B12" s="35" t="s">
        <v>142</v>
      </c>
      <c r="C12" s="36"/>
      <c r="D12" s="36"/>
      <c r="E12" s="36"/>
      <c r="F12" s="36"/>
      <c r="G12" s="274" t="s">
        <v>28</v>
      </c>
      <c r="H12" s="275"/>
      <c r="K12" s="335" t="s">
        <v>150</v>
      </c>
      <c r="L12" s="21"/>
      <c r="M12" s="23">
        <f>L13</f>
        <v>0</v>
      </c>
      <c r="N12" s="23">
        <f>L14</f>
        <v>0</v>
      </c>
      <c r="O12" s="23">
        <f>L15</f>
        <v>0</v>
      </c>
      <c r="P12" s="23">
        <f>L16</f>
        <v>0</v>
      </c>
    </row>
    <row r="13" spans="1:16" ht="19.5" customHeight="1">
      <c r="A13" s="51"/>
      <c r="B13" s="19"/>
      <c r="C13" s="19" t="s">
        <v>29</v>
      </c>
      <c r="D13" s="19" t="s">
        <v>39</v>
      </c>
      <c r="E13" s="274" t="s">
        <v>42</v>
      </c>
      <c r="F13" s="275"/>
      <c r="G13" s="274" t="s">
        <v>30</v>
      </c>
      <c r="H13" s="275"/>
      <c r="K13" s="336"/>
      <c r="L13" s="21"/>
      <c r="M13" s="23"/>
      <c r="N13" s="22" t="s">
        <v>151</v>
      </c>
      <c r="O13" s="22" t="s">
        <v>152</v>
      </c>
      <c r="P13" s="23" t="s">
        <v>153</v>
      </c>
    </row>
    <row r="14" spans="1:16" ht="19.5" customHeight="1">
      <c r="A14" s="51">
        <v>50</v>
      </c>
      <c r="B14" s="19" t="s">
        <v>31</v>
      </c>
      <c r="C14" s="37">
        <f>+TIME(10,0,0)</f>
        <v>0.4166666666666667</v>
      </c>
      <c r="D14" s="37">
        <f aca="true" t="shared" si="1" ref="D14:D19">+C14+45/60/24</f>
        <v>0.4479166666666667</v>
      </c>
      <c r="E14" s="52">
        <f>L27</f>
        <v>0</v>
      </c>
      <c r="F14" s="52">
        <f>P24</f>
        <v>0</v>
      </c>
      <c r="G14" s="52">
        <f>L25</f>
        <v>0</v>
      </c>
      <c r="H14" s="52">
        <f>L26</f>
        <v>0</v>
      </c>
      <c r="K14" s="336"/>
      <c r="L14" s="21"/>
      <c r="M14" s="50"/>
      <c r="N14" s="23"/>
      <c r="O14" s="23" t="s">
        <v>154</v>
      </c>
      <c r="P14" s="22" t="s">
        <v>155</v>
      </c>
    </row>
    <row r="15" spans="1:16" ht="19.5" customHeight="1">
      <c r="A15" s="51">
        <v>50</v>
      </c>
      <c r="B15" s="19" t="s">
        <v>32</v>
      </c>
      <c r="C15" s="37">
        <f>+C14+SUM(A14:A14)/60/24</f>
        <v>0.4513888888888889</v>
      </c>
      <c r="D15" s="37">
        <f t="shared" si="1"/>
        <v>0.4826388888888889</v>
      </c>
      <c r="E15" s="52">
        <f>L33</f>
        <v>0</v>
      </c>
      <c r="F15" s="52">
        <f>P30</f>
        <v>0</v>
      </c>
      <c r="G15" s="52">
        <f>L31</f>
        <v>0</v>
      </c>
      <c r="H15" s="52">
        <f>L32</f>
        <v>0</v>
      </c>
      <c r="K15" s="336"/>
      <c r="L15" s="21"/>
      <c r="M15" s="50"/>
      <c r="N15" s="50"/>
      <c r="O15" s="23"/>
      <c r="P15" s="23" t="s">
        <v>60</v>
      </c>
    </row>
    <row r="16" spans="1:16" ht="19.5" customHeight="1">
      <c r="A16" s="51">
        <v>50</v>
      </c>
      <c r="B16" s="19" t="s">
        <v>33</v>
      </c>
      <c r="C16" s="37">
        <f>+C15+SUM(A15:A15)/60/24</f>
        <v>0.4861111111111111</v>
      </c>
      <c r="D16" s="37">
        <f t="shared" si="1"/>
        <v>0.5173611111111112</v>
      </c>
      <c r="E16" s="52">
        <f>L26</f>
        <v>0</v>
      </c>
      <c r="F16" s="52">
        <f>L27</f>
        <v>0</v>
      </c>
      <c r="G16" s="52">
        <f>L25</f>
        <v>0</v>
      </c>
      <c r="H16" s="52">
        <f>L28</f>
        <v>0</v>
      </c>
      <c r="K16" s="337"/>
      <c r="L16" s="21"/>
      <c r="M16" s="50"/>
      <c r="N16" s="50"/>
      <c r="O16" s="50"/>
      <c r="P16" s="23"/>
    </row>
    <row r="17" spans="1:16" ht="19.5" customHeight="1">
      <c r="A17" s="51">
        <v>50</v>
      </c>
      <c r="B17" s="19" t="s">
        <v>34</v>
      </c>
      <c r="C17" s="37">
        <f>+C16+SUM(A16:A16)/60/24</f>
        <v>0.5208333333333334</v>
      </c>
      <c r="D17" s="37">
        <f t="shared" si="1"/>
        <v>0.5520833333333334</v>
      </c>
      <c r="E17" s="52">
        <f>L31</f>
        <v>0</v>
      </c>
      <c r="F17" s="52">
        <f>P30</f>
        <v>0</v>
      </c>
      <c r="G17" s="52">
        <f>L32</f>
        <v>0</v>
      </c>
      <c r="H17" s="52">
        <f>L33</f>
        <v>0</v>
      </c>
      <c r="K17" s="54"/>
      <c r="L17" s="55"/>
      <c r="M17" s="55"/>
      <c r="N17" s="55"/>
      <c r="O17" s="55"/>
      <c r="P17" s="55"/>
    </row>
    <row r="18" spans="1:16" ht="19.5" customHeight="1">
      <c r="A18" s="51">
        <v>50</v>
      </c>
      <c r="B18" s="19" t="s">
        <v>35</v>
      </c>
      <c r="C18" s="37">
        <f>+C17+SUM(A17:A17)/60/24</f>
        <v>0.5555555555555556</v>
      </c>
      <c r="D18" s="37">
        <f t="shared" si="1"/>
        <v>0.5868055555555556</v>
      </c>
      <c r="E18" s="52">
        <f>L25</f>
        <v>0</v>
      </c>
      <c r="F18" s="52">
        <f>P24</f>
        <v>0</v>
      </c>
      <c r="G18" s="52">
        <f>L26</f>
        <v>0</v>
      </c>
      <c r="H18" s="52">
        <f>L27</f>
        <v>0</v>
      </c>
      <c r="K18" s="335" t="s">
        <v>156</v>
      </c>
      <c r="L18" s="21"/>
      <c r="M18" s="23">
        <f>L19</f>
        <v>0</v>
      </c>
      <c r="N18" s="23">
        <f>L20</f>
        <v>0</v>
      </c>
      <c r="O18" s="56">
        <f>L21</f>
        <v>0</v>
      </c>
      <c r="P18" s="23">
        <f>L22</f>
        <v>0</v>
      </c>
    </row>
    <row r="19" spans="1:16" ht="19.5" customHeight="1">
      <c r="A19" s="51">
        <v>50</v>
      </c>
      <c r="B19" s="19" t="s">
        <v>36</v>
      </c>
      <c r="C19" s="37">
        <f>+C18+SUM(A18:A18)/60/24</f>
        <v>0.5902777777777778</v>
      </c>
      <c r="D19" s="37">
        <f t="shared" si="1"/>
        <v>0.6215277777777778</v>
      </c>
      <c r="E19" s="52">
        <f>L32</f>
        <v>0</v>
      </c>
      <c r="F19" s="52">
        <f>O30</f>
        <v>0</v>
      </c>
      <c r="G19" s="52">
        <f>L31</f>
        <v>0</v>
      </c>
      <c r="H19" s="52">
        <f>L34</f>
        <v>0</v>
      </c>
      <c r="K19" s="336"/>
      <c r="L19" s="21"/>
      <c r="M19" s="23"/>
      <c r="N19" s="22" t="s">
        <v>157</v>
      </c>
      <c r="O19" s="22" t="s">
        <v>158</v>
      </c>
      <c r="P19" s="23" t="s">
        <v>159</v>
      </c>
    </row>
    <row r="20" spans="2:16" ht="19.5" customHeight="1">
      <c r="B20" s="32"/>
      <c r="C20" s="34"/>
      <c r="D20" s="34"/>
      <c r="E20" s="34"/>
      <c r="F20" s="34"/>
      <c r="G20" s="34"/>
      <c r="H20" s="34"/>
      <c r="K20" s="336"/>
      <c r="L20" s="21"/>
      <c r="M20" s="50"/>
      <c r="N20" s="23"/>
      <c r="O20" s="23" t="s">
        <v>160</v>
      </c>
      <c r="P20" s="22" t="s">
        <v>161</v>
      </c>
    </row>
    <row r="21" spans="1:16" ht="19.5" customHeight="1">
      <c r="A21" s="15" t="s">
        <v>214</v>
      </c>
      <c r="C21" s="57"/>
      <c r="D21" s="57"/>
      <c r="E21" s="57"/>
      <c r="F21" s="57"/>
      <c r="G21" s="57"/>
      <c r="H21" s="57"/>
      <c r="K21" s="336"/>
      <c r="L21" s="24"/>
      <c r="M21" s="50"/>
      <c r="N21" s="50"/>
      <c r="O21" s="23"/>
      <c r="P21" s="23" t="s">
        <v>162</v>
      </c>
    </row>
    <row r="22" spans="2:16" ht="19.5" customHeight="1">
      <c r="B22" s="35" t="s">
        <v>163</v>
      </c>
      <c r="C22" s="36"/>
      <c r="D22" s="36"/>
      <c r="E22" s="36"/>
      <c r="F22" s="36"/>
      <c r="G22" s="338" t="s">
        <v>28</v>
      </c>
      <c r="H22" s="339"/>
      <c r="K22" s="337"/>
      <c r="L22" s="21"/>
      <c r="M22" s="50"/>
      <c r="N22" s="50"/>
      <c r="O22" s="50"/>
      <c r="P22" s="23"/>
    </row>
    <row r="23" spans="2:16" ht="19.5" customHeight="1">
      <c r="B23" s="19"/>
      <c r="C23" s="19" t="s">
        <v>29</v>
      </c>
      <c r="D23" s="19" t="s">
        <v>39</v>
      </c>
      <c r="E23" s="274" t="s">
        <v>42</v>
      </c>
      <c r="F23" s="275"/>
      <c r="G23" s="338" t="s">
        <v>30</v>
      </c>
      <c r="H23" s="339"/>
      <c r="K23" s="54"/>
      <c r="L23" s="58"/>
      <c r="M23" s="59"/>
      <c r="N23" s="59"/>
      <c r="O23" s="59"/>
      <c r="P23" s="58"/>
    </row>
    <row r="24" spans="1:16" ht="19.5" customHeight="1">
      <c r="A24" s="51">
        <v>50</v>
      </c>
      <c r="B24" s="19" t="s">
        <v>31</v>
      </c>
      <c r="C24" s="37">
        <f>+TIME(10,0,0)</f>
        <v>0.4166666666666667</v>
      </c>
      <c r="D24" s="37">
        <f aca="true" t="shared" si="2" ref="D24:D29">+C24+45/60/24</f>
        <v>0.4479166666666667</v>
      </c>
      <c r="E24" s="52">
        <f>L13</f>
        <v>0</v>
      </c>
      <c r="F24" s="52">
        <f>O12</f>
        <v>0</v>
      </c>
      <c r="G24" s="52">
        <f>L14</f>
        <v>0</v>
      </c>
      <c r="H24" s="52">
        <f>L16</f>
        <v>0</v>
      </c>
      <c r="J24" s="60"/>
      <c r="K24" s="335" t="s">
        <v>143</v>
      </c>
      <c r="L24" s="23"/>
      <c r="M24" s="23">
        <f>L25</f>
        <v>0</v>
      </c>
      <c r="N24" s="23">
        <f>L26</f>
        <v>0</v>
      </c>
      <c r="O24" s="23">
        <f>L27</f>
        <v>0</v>
      </c>
      <c r="P24" s="56">
        <f>L28</f>
        <v>0</v>
      </c>
    </row>
    <row r="25" spans="1:16" ht="19.5" customHeight="1">
      <c r="A25" s="51">
        <v>50</v>
      </c>
      <c r="B25" s="19" t="s">
        <v>32</v>
      </c>
      <c r="C25" s="37">
        <f>+C24+SUM(A24:A24)/60/24</f>
        <v>0.4513888888888889</v>
      </c>
      <c r="D25" s="37">
        <f t="shared" si="2"/>
        <v>0.4826388888888889</v>
      </c>
      <c r="E25" s="52">
        <f>L20</f>
        <v>0</v>
      </c>
      <c r="F25" s="52">
        <f>P18</f>
        <v>0</v>
      </c>
      <c r="G25" s="52">
        <f>M18</f>
        <v>0</v>
      </c>
      <c r="H25" s="52">
        <f>O18</f>
        <v>0</v>
      </c>
      <c r="J25" s="25"/>
      <c r="K25" s="336"/>
      <c r="L25" s="23"/>
      <c r="M25" s="23"/>
      <c r="N25" s="22" t="s">
        <v>164</v>
      </c>
      <c r="O25" s="22" t="s">
        <v>165</v>
      </c>
      <c r="P25" s="23" t="s">
        <v>166</v>
      </c>
    </row>
    <row r="26" spans="1:16" ht="19.5" customHeight="1">
      <c r="A26" s="51">
        <v>50</v>
      </c>
      <c r="B26" s="19" t="s">
        <v>33</v>
      </c>
      <c r="C26" s="37">
        <f>+C25+SUM(A25:A25)/60/24</f>
        <v>0.4861111111111111</v>
      </c>
      <c r="D26" s="37">
        <f t="shared" si="2"/>
        <v>0.5173611111111112</v>
      </c>
      <c r="E26" s="52">
        <f>L14</f>
        <v>0</v>
      </c>
      <c r="F26" s="52">
        <f>P12</f>
        <v>0</v>
      </c>
      <c r="G26" s="52">
        <f>L13</f>
        <v>0</v>
      </c>
      <c r="H26" s="52">
        <f>L15</f>
        <v>0</v>
      </c>
      <c r="J26" s="25"/>
      <c r="K26" s="336"/>
      <c r="L26" s="23"/>
      <c r="M26" s="50"/>
      <c r="N26" s="23"/>
      <c r="O26" s="23" t="s">
        <v>154</v>
      </c>
      <c r="P26" s="22" t="s">
        <v>155</v>
      </c>
    </row>
    <row r="27" spans="1:16" ht="19.5" customHeight="1">
      <c r="A27" s="51">
        <v>50</v>
      </c>
      <c r="B27" s="19" t="s">
        <v>34</v>
      </c>
      <c r="C27" s="37">
        <f>+C26+SUM(A26:A26)/60/24</f>
        <v>0.5208333333333334</v>
      </c>
      <c r="D27" s="37">
        <f t="shared" si="2"/>
        <v>0.5520833333333334</v>
      </c>
      <c r="E27" s="52">
        <f>L19</f>
        <v>0</v>
      </c>
      <c r="F27" s="52">
        <f>O18</f>
        <v>0</v>
      </c>
      <c r="G27" s="52">
        <f>L20</f>
        <v>0</v>
      </c>
      <c r="H27" s="52">
        <f>L22</f>
        <v>0</v>
      </c>
      <c r="J27" s="25" t="s">
        <v>167</v>
      </c>
      <c r="K27" s="336"/>
      <c r="L27" s="23"/>
      <c r="M27" s="50"/>
      <c r="N27" s="50"/>
      <c r="O27" s="23"/>
      <c r="P27" s="23" t="s">
        <v>60</v>
      </c>
    </row>
    <row r="28" spans="1:16" ht="19.5" customHeight="1">
      <c r="A28" s="51">
        <v>50</v>
      </c>
      <c r="B28" s="19" t="s">
        <v>35</v>
      </c>
      <c r="C28" s="37">
        <f>+C27+SUM(A27:A27)/60/24</f>
        <v>0.5555555555555556</v>
      </c>
      <c r="D28" s="37">
        <f t="shared" si="2"/>
        <v>0.5868055555555556</v>
      </c>
      <c r="E28" s="52">
        <f>L13</f>
        <v>0</v>
      </c>
      <c r="F28" s="52">
        <f>N12</f>
        <v>0</v>
      </c>
      <c r="G28" s="52">
        <f>L15</f>
        <v>0</v>
      </c>
      <c r="H28" s="52">
        <f>L16</f>
        <v>0</v>
      </c>
      <c r="J28" s="25" t="s">
        <v>168</v>
      </c>
      <c r="K28" s="337"/>
      <c r="L28" s="56"/>
      <c r="M28" s="50"/>
      <c r="N28" s="50"/>
      <c r="O28" s="50"/>
      <c r="P28" s="23"/>
    </row>
    <row r="29" spans="1:16" ht="19.5" customHeight="1">
      <c r="A29" s="51">
        <v>50</v>
      </c>
      <c r="B29" s="19" t="s">
        <v>36</v>
      </c>
      <c r="C29" s="37">
        <f>+C28+SUM(A28:A28)/60/24</f>
        <v>0.5902777777777778</v>
      </c>
      <c r="D29" s="37">
        <f t="shared" si="2"/>
        <v>0.6215277777777778</v>
      </c>
      <c r="E29" s="52">
        <f>L19</f>
        <v>0</v>
      </c>
      <c r="F29" s="52">
        <f>L20</f>
        <v>0</v>
      </c>
      <c r="G29" s="52">
        <f>L21</f>
        <v>0</v>
      </c>
      <c r="H29" s="52">
        <f>L22</f>
        <v>0</v>
      </c>
      <c r="J29" s="26" t="s">
        <v>169</v>
      </c>
      <c r="K29" s="55"/>
      <c r="L29" s="55"/>
      <c r="M29" s="55"/>
      <c r="N29" s="55"/>
      <c r="O29" s="55"/>
      <c r="P29" s="55"/>
    </row>
    <row r="30" spans="1:16" ht="19.5" customHeight="1">
      <c r="A30" s="51"/>
      <c r="B30" s="32"/>
      <c r="C30" s="34"/>
      <c r="D30" s="34"/>
      <c r="E30" s="34"/>
      <c r="F30" s="34"/>
      <c r="G30" s="34"/>
      <c r="H30" s="34"/>
      <c r="J30" s="25" t="s">
        <v>170</v>
      </c>
      <c r="K30" s="335" t="s">
        <v>171</v>
      </c>
      <c r="L30" s="23"/>
      <c r="M30" s="23">
        <f>L31</f>
        <v>0</v>
      </c>
      <c r="N30" s="23">
        <f>L32</f>
        <v>0</v>
      </c>
      <c r="O30" s="23">
        <f>L33</f>
        <v>0</v>
      </c>
      <c r="P30" s="23">
        <f>L34</f>
        <v>0</v>
      </c>
    </row>
    <row r="31" spans="1:16" ht="19.5" customHeight="1">
      <c r="A31" s="51"/>
      <c r="B31" s="35" t="s">
        <v>172</v>
      </c>
      <c r="C31" s="36"/>
      <c r="D31" s="36"/>
      <c r="E31" s="36"/>
      <c r="F31" s="36"/>
      <c r="G31" s="274" t="s">
        <v>28</v>
      </c>
      <c r="H31" s="275"/>
      <c r="J31" s="25"/>
      <c r="K31" s="336"/>
      <c r="L31" s="23"/>
      <c r="M31" s="23"/>
      <c r="N31" s="22" t="s">
        <v>173</v>
      </c>
      <c r="O31" s="22" t="s">
        <v>174</v>
      </c>
      <c r="P31" s="23" t="s">
        <v>175</v>
      </c>
    </row>
    <row r="32" spans="1:16" ht="19.5" customHeight="1">
      <c r="A32" s="51"/>
      <c r="B32" s="19"/>
      <c r="C32" s="19" t="s">
        <v>29</v>
      </c>
      <c r="D32" s="19" t="s">
        <v>39</v>
      </c>
      <c r="E32" s="274" t="s">
        <v>42</v>
      </c>
      <c r="F32" s="275"/>
      <c r="G32" s="274" t="s">
        <v>30</v>
      </c>
      <c r="H32" s="275"/>
      <c r="J32" s="25"/>
      <c r="K32" s="336"/>
      <c r="L32" s="23"/>
      <c r="M32" s="50"/>
      <c r="N32" s="23"/>
      <c r="O32" s="23" t="s">
        <v>176</v>
      </c>
      <c r="P32" s="22" t="s">
        <v>177</v>
      </c>
    </row>
    <row r="33" spans="1:16" ht="19.5" customHeight="1">
      <c r="A33" s="51">
        <v>50</v>
      </c>
      <c r="B33" s="19" t="s">
        <v>31</v>
      </c>
      <c r="C33" s="37">
        <f>+TIME(10,0,0)</f>
        <v>0.4166666666666667</v>
      </c>
      <c r="D33" s="37">
        <f aca="true" t="shared" si="3" ref="D33:D38">+C33+45/60/24</f>
        <v>0.4479166666666667</v>
      </c>
      <c r="E33" s="52">
        <f>L25</f>
        <v>0</v>
      </c>
      <c r="F33" s="52">
        <f>O24</f>
        <v>0</v>
      </c>
      <c r="G33" s="52">
        <f>L26</f>
        <v>0</v>
      </c>
      <c r="H33" s="52">
        <f>L28</f>
        <v>0</v>
      </c>
      <c r="J33" s="25"/>
      <c r="K33" s="336"/>
      <c r="L33" s="23"/>
      <c r="M33" s="50"/>
      <c r="N33" s="50"/>
      <c r="O33" s="23"/>
      <c r="P33" s="23" t="s">
        <v>178</v>
      </c>
    </row>
    <row r="34" spans="1:16" ht="19.5" customHeight="1">
      <c r="A34" s="51">
        <v>50</v>
      </c>
      <c r="B34" s="19" t="s">
        <v>32</v>
      </c>
      <c r="C34" s="37">
        <f>+C33+SUM(A33:A33)/60/24</f>
        <v>0.4513888888888889</v>
      </c>
      <c r="D34" s="37">
        <f t="shared" si="3"/>
        <v>0.4826388888888889</v>
      </c>
      <c r="E34" s="52">
        <f>L31</f>
        <v>0</v>
      </c>
      <c r="F34" s="52">
        <f>O30</f>
        <v>0</v>
      </c>
      <c r="G34" s="52">
        <f>L32</f>
        <v>0</v>
      </c>
      <c r="H34" s="52">
        <f>L34</f>
        <v>0</v>
      </c>
      <c r="J34" s="61"/>
      <c r="K34" s="337"/>
      <c r="L34" s="23"/>
      <c r="M34" s="50"/>
      <c r="N34" s="50"/>
      <c r="O34" s="50"/>
      <c r="P34" s="23"/>
    </row>
    <row r="35" spans="1:10" ht="19.5" customHeight="1">
      <c r="A35" s="51">
        <v>50</v>
      </c>
      <c r="B35" s="19" t="s">
        <v>33</v>
      </c>
      <c r="C35" s="37">
        <f>+C34+SUM(A34:A34)/60/24</f>
        <v>0.4861111111111111</v>
      </c>
      <c r="D35" s="37">
        <f t="shared" si="3"/>
        <v>0.5173611111111112</v>
      </c>
      <c r="E35" s="52">
        <f>L26</f>
        <v>0</v>
      </c>
      <c r="F35" s="52">
        <f>P24</f>
        <v>0</v>
      </c>
      <c r="G35" s="52">
        <f>L25</f>
        <v>0</v>
      </c>
      <c r="H35" s="52">
        <f>L27</f>
        <v>0</v>
      </c>
      <c r="J35" s="62"/>
    </row>
    <row r="36" spans="1:10" ht="19.5" customHeight="1">
      <c r="A36" s="51">
        <v>50</v>
      </c>
      <c r="B36" s="19" t="s">
        <v>34</v>
      </c>
      <c r="C36" s="37">
        <f>+C35+SUM(A35:A35)/60/24</f>
        <v>0.5208333333333334</v>
      </c>
      <c r="D36" s="37">
        <f t="shared" si="3"/>
        <v>0.5520833333333334</v>
      </c>
      <c r="E36" s="52">
        <f>L32</f>
        <v>0</v>
      </c>
      <c r="F36" s="52">
        <f>P30</f>
        <v>0</v>
      </c>
      <c r="G36" s="52">
        <f>L31</f>
        <v>0</v>
      </c>
      <c r="H36" s="52">
        <f>L33</f>
        <v>0</v>
      </c>
      <c r="J36" s="60"/>
    </row>
    <row r="37" spans="1:10" ht="19.5" customHeight="1">
      <c r="A37" s="51">
        <v>50</v>
      </c>
      <c r="B37" s="19" t="s">
        <v>35</v>
      </c>
      <c r="C37" s="37">
        <f>+C36+SUM(A36:A36)/60/24</f>
        <v>0.5555555555555556</v>
      </c>
      <c r="D37" s="37">
        <f t="shared" si="3"/>
        <v>0.5868055555555556</v>
      </c>
      <c r="E37" s="52">
        <f>L25</f>
        <v>0</v>
      </c>
      <c r="F37" s="52">
        <f>L26</f>
        <v>0</v>
      </c>
      <c r="G37" s="52">
        <f>L27</f>
        <v>0</v>
      </c>
      <c r="H37" s="52">
        <f>L28</f>
        <v>0</v>
      </c>
      <c r="J37" s="25"/>
    </row>
    <row r="38" spans="1:10" ht="19.5" customHeight="1">
      <c r="A38" s="51">
        <v>50</v>
      </c>
      <c r="B38" s="19" t="s">
        <v>36</v>
      </c>
      <c r="C38" s="37">
        <f>+C37+SUM(A37:A37)/60/24</f>
        <v>0.5902777777777778</v>
      </c>
      <c r="D38" s="37">
        <f t="shared" si="3"/>
        <v>0.6215277777777778</v>
      </c>
      <c r="E38" s="52">
        <f>L31</f>
        <v>0</v>
      </c>
      <c r="F38" s="52">
        <f>L32</f>
        <v>0</v>
      </c>
      <c r="G38" s="52">
        <f>L33</f>
        <v>0</v>
      </c>
      <c r="H38" s="52">
        <f>L34</f>
        <v>0</v>
      </c>
      <c r="J38" s="25"/>
    </row>
    <row r="39" spans="1:10" ht="19.5" customHeight="1">
      <c r="A39" s="51"/>
      <c r="J39" s="25" t="s">
        <v>179</v>
      </c>
    </row>
    <row r="40" spans="1:10" ht="19.5" customHeight="1">
      <c r="A40" s="51"/>
      <c r="J40" s="25" t="s">
        <v>168</v>
      </c>
    </row>
    <row r="41" ht="19.5" customHeight="1">
      <c r="J41" s="26" t="s">
        <v>169</v>
      </c>
    </row>
    <row r="42" ht="19.5" customHeight="1">
      <c r="J42" s="25" t="s">
        <v>170</v>
      </c>
    </row>
    <row r="43" ht="19.5" customHeight="1">
      <c r="J43" s="25"/>
    </row>
    <row r="44" ht="19.5" customHeight="1">
      <c r="J44" s="25"/>
    </row>
    <row r="45" ht="19.5" customHeight="1">
      <c r="J45" s="25"/>
    </row>
    <row r="46" ht="19.5" customHeight="1">
      <c r="J46" s="61"/>
    </row>
  </sheetData>
  <sheetProtection/>
  <mergeCells count="16">
    <mergeCell ref="E4:F4"/>
    <mergeCell ref="E13:F13"/>
    <mergeCell ref="E23:F23"/>
    <mergeCell ref="E32:F32"/>
    <mergeCell ref="G3:H3"/>
    <mergeCell ref="G4:H4"/>
    <mergeCell ref="G12:H12"/>
    <mergeCell ref="G13:H13"/>
    <mergeCell ref="G31:H31"/>
    <mergeCell ref="G32:H32"/>
    <mergeCell ref="K12:K16"/>
    <mergeCell ref="K18:K22"/>
    <mergeCell ref="K24:K28"/>
    <mergeCell ref="K30:K34"/>
    <mergeCell ref="G22:H22"/>
    <mergeCell ref="G23:H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120" r:id="rId2"/>
  <headerFooter alignWithMargins="0">
    <oddFooter>&amp;R-5-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64"/>
  <sheetViews>
    <sheetView tabSelected="1" view="pageBreakPreview" zoomScaleSheetLayoutView="100" zoomScalePageLayoutView="0" workbookViewId="0" topLeftCell="A16">
      <selection activeCell="J41" sqref="J41"/>
    </sheetView>
  </sheetViews>
  <sheetFormatPr defaultColWidth="8.796875" defaultRowHeight="14.25"/>
  <cols>
    <col min="1" max="1" width="4.19921875" style="10" customWidth="1"/>
    <col min="2" max="2" width="24.19921875" style="10" customWidth="1"/>
    <col min="3" max="5" width="11.5" style="11" customWidth="1"/>
    <col min="6" max="16384" width="9" style="10" customWidth="1"/>
  </cols>
  <sheetData>
    <row r="1" spans="1:5" ht="13.5">
      <c r="A1" s="158" t="s">
        <v>491</v>
      </c>
      <c r="B1" s="159"/>
      <c r="C1" s="160"/>
      <c r="D1" s="160"/>
      <c r="E1" s="86"/>
    </row>
    <row r="2" spans="1:5" ht="13.5">
      <c r="A2" s="158" t="s">
        <v>492</v>
      </c>
      <c r="B2" s="156"/>
      <c r="C2" s="160"/>
      <c r="D2" s="160"/>
      <c r="E2" s="86"/>
    </row>
    <row r="3" spans="1:6" ht="13.5">
      <c r="A3" s="158" t="s">
        <v>493</v>
      </c>
      <c r="C3" s="155"/>
      <c r="D3" s="155"/>
      <c r="E3" s="86"/>
      <c r="F3" s="85"/>
    </row>
    <row r="4" spans="1:6" ht="13.5">
      <c r="A4" s="154"/>
      <c r="B4" s="156"/>
      <c r="C4" s="155"/>
      <c r="D4" s="155"/>
      <c r="E4" s="86"/>
      <c r="F4" s="85"/>
    </row>
    <row r="5" spans="3:6" ht="13.5">
      <c r="C5" s="161"/>
      <c r="D5" s="226"/>
      <c r="E5" s="287"/>
      <c r="F5" s="287"/>
    </row>
    <row r="6" spans="1:5" ht="13.5">
      <c r="A6" s="342" t="s">
        <v>431</v>
      </c>
      <c r="B6" s="342" t="s">
        <v>432</v>
      </c>
      <c r="C6" s="87"/>
      <c r="D6" s="11" t="s">
        <v>37</v>
      </c>
      <c r="E6" s="11" t="s">
        <v>38</v>
      </c>
    </row>
    <row r="7" spans="1:3" ht="13.5">
      <c r="A7" s="342"/>
      <c r="B7" s="342"/>
      <c r="C7" s="13" t="s">
        <v>501</v>
      </c>
    </row>
    <row r="8" spans="1:4" ht="13.5">
      <c r="A8" s="342" t="s">
        <v>331</v>
      </c>
      <c r="B8" s="342" t="s">
        <v>484</v>
      </c>
      <c r="C8" s="63"/>
      <c r="D8" s="13"/>
    </row>
    <row r="9" spans="1:4" ht="13.5">
      <c r="A9" s="342"/>
      <c r="B9" s="342"/>
      <c r="D9" s="12" t="s">
        <v>439</v>
      </c>
    </row>
    <row r="10" spans="1:5" ht="13.5">
      <c r="A10" s="342" t="s">
        <v>332</v>
      </c>
      <c r="B10" s="342" t="s">
        <v>433</v>
      </c>
      <c r="D10" s="12"/>
      <c r="E10" s="13"/>
    </row>
    <row r="11" spans="1:5" ht="13.5">
      <c r="A11" s="342"/>
      <c r="B11" s="342"/>
      <c r="C11" s="13" t="s">
        <v>502</v>
      </c>
      <c r="D11" s="33"/>
      <c r="E11" s="12"/>
    </row>
    <row r="12" spans="1:5" ht="13.5">
      <c r="A12" s="342" t="s">
        <v>333</v>
      </c>
      <c r="B12" s="342" t="s">
        <v>434</v>
      </c>
      <c r="C12" s="33"/>
      <c r="E12" s="12"/>
    </row>
    <row r="13" spans="1:7" ht="13.5" customHeight="1">
      <c r="A13" s="342"/>
      <c r="B13" s="342"/>
      <c r="E13" s="12" t="s">
        <v>505</v>
      </c>
      <c r="G13" s="343"/>
    </row>
    <row r="14" spans="1:7" ht="14.25" thickBot="1">
      <c r="A14" s="342" t="s">
        <v>334</v>
      </c>
      <c r="B14" s="342" t="s">
        <v>475</v>
      </c>
      <c r="C14" s="236"/>
      <c r="D14" s="239">
        <v>4</v>
      </c>
      <c r="E14" s="12"/>
      <c r="F14" s="64"/>
      <c r="G14" s="344"/>
    </row>
    <row r="15" spans="1:5" ht="15" thickBot="1" thickTop="1">
      <c r="A15" s="342"/>
      <c r="B15" s="342"/>
      <c r="C15" s="66"/>
      <c r="D15" s="237"/>
      <c r="E15" s="12"/>
    </row>
    <row r="16" spans="1:5" ht="14.25" thickTop="1">
      <c r="A16" s="342" t="s">
        <v>335</v>
      </c>
      <c r="B16" s="342" t="s">
        <v>435</v>
      </c>
      <c r="C16" s="33"/>
      <c r="D16" s="238"/>
      <c r="E16" s="12"/>
    </row>
    <row r="17" spans="1:5" ht="13.5">
      <c r="A17" s="342"/>
      <c r="B17" s="342"/>
      <c r="D17" s="238" t="s">
        <v>506</v>
      </c>
      <c r="E17" s="33"/>
    </row>
    <row r="18" spans="1:4" ht="13.5">
      <c r="A18" s="342" t="s">
        <v>336</v>
      </c>
      <c r="B18" s="342" t="s">
        <v>436</v>
      </c>
      <c r="D18" s="12"/>
    </row>
    <row r="19" spans="1:4" ht="13.5">
      <c r="A19" s="342"/>
      <c r="B19" s="342"/>
      <c r="C19" s="13" t="s">
        <v>503</v>
      </c>
      <c r="D19" s="33"/>
    </row>
    <row r="20" spans="1:3" ht="13.5">
      <c r="A20" s="342" t="s">
        <v>337</v>
      </c>
      <c r="B20" s="342" t="s">
        <v>437</v>
      </c>
      <c r="C20" s="33"/>
    </row>
    <row r="21" spans="1:5" ht="13.5">
      <c r="A21" s="342"/>
      <c r="B21" s="342"/>
      <c r="E21" s="11" t="s">
        <v>40</v>
      </c>
    </row>
    <row r="22" ht="13.5">
      <c r="D22" s="345"/>
    </row>
    <row r="23" spans="4:6" ht="13.5">
      <c r="D23" s="345"/>
      <c r="E23" s="13" t="s">
        <v>504</v>
      </c>
      <c r="F23" s="65"/>
    </row>
    <row r="24" spans="4:5" ht="13.5">
      <c r="D24" s="345"/>
      <c r="E24" s="33"/>
    </row>
    <row r="25" spans="4:5" ht="13.5">
      <c r="D25" s="345"/>
      <c r="E25" s="66"/>
    </row>
    <row r="26" ht="13.5">
      <c r="E26" s="66"/>
    </row>
    <row r="27" ht="13.5">
      <c r="B27" s="10" t="s">
        <v>8</v>
      </c>
    </row>
    <row r="28" spans="1:2" ht="13.5">
      <c r="A28" s="67"/>
      <c r="B28" s="240" t="s">
        <v>507</v>
      </c>
    </row>
    <row r="29" spans="1:2" ht="13.5">
      <c r="A29" s="67"/>
      <c r="B29" s="10" t="s">
        <v>183</v>
      </c>
    </row>
    <row r="30" ht="13.5">
      <c r="A30" s="67"/>
    </row>
    <row r="31" spans="1:2" ht="13.5">
      <c r="A31" s="67"/>
      <c r="B31" s="10" t="s">
        <v>494</v>
      </c>
    </row>
    <row r="32" spans="2:4" ht="13.5">
      <c r="B32" s="68"/>
      <c r="C32" s="68" t="s">
        <v>29</v>
      </c>
      <c r="D32" s="68" t="s">
        <v>39</v>
      </c>
    </row>
    <row r="33" spans="1:5" ht="13.5">
      <c r="A33" s="69">
        <v>45</v>
      </c>
      <c r="B33" s="68" t="s">
        <v>31</v>
      </c>
      <c r="C33" s="70">
        <f>+TIME(9,10,0)</f>
        <v>0.3819444444444444</v>
      </c>
      <c r="D33" s="70">
        <f>+C33+A33/60/24</f>
        <v>0.4131944444444444</v>
      </c>
      <c r="E33" s="11" t="s">
        <v>500</v>
      </c>
    </row>
    <row r="34" spans="1:4" ht="13.5">
      <c r="A34" s="69">
        <v>5</v>
      </c>
      <c r="B34" s="71" t="s">
        <v>184</v>
      </c>
      <c r="C34" s="340">
        <f>+A34</f>
        <v>5</v>
      </c>
      <c r="D34" s="341"/>
    </row>
    <row r="35" spans="1:5" ht="13.5">
      <c r="A35" s="69">
        <v>45</v>
      </c>
      <c r="B35" s="68" t="s">
        <v>32</v>
      </c>
      <c r="C35" s="70">
        <f>+C33+SUM(A33:A34)/60/24</f>
        <v>0.41666666666666663</v>
      </c>
      <c r="D35" s="70">
        <f>+C35+A35/60/24</f>
        <v>0.44791666666666663</v>
      </c>
      <c r="E35" s="11" t="s">
        <v>500</v>
      </c>
    </row>
    <row r="36" spans="1:4" ht="13.5">
      <c r="A36" s="69">
        <v>5</v>
      </c>
      <c r="B36" s="71" t="s">
        <v>497</v>
      </c>
      <c r="C36" s="340">
        <f>+A36</f>
        <v>5</v>
      </c>
      <c r="D36" s="341"/>
    </row>
    <row r="37" spans="1:5" ht="13.5">
      <c r="A37" s="69">
        <v>45</v>
      </c>
      <c r="B37" s="68" t="s">
        <v>33</v>
      </c>
      <c r="C37" s="70">
        <f>+C35+SUM(A35:A36)/60/24</f>
        <v>0.45138888888888884</v>
      </c>
      <c r="D37" s="70">
        <f>+C37+A37/60/24</f>
        <v>0.48263888888888884</v>
      </c>
      <c r="E37" s="11" t="s">
        <v>500</v>
      </c>
    </row>
    <row r="38" spans="1:4" ht="13.5">
      <c r="A38" s="69">
        <v>10</v>
      </c>
      <c r="B38" s="71" t="s">
        <v>497</v>
      </c>
      <c r="C38" s="340">
        <f>+A38</f>
        <v>10</v>
      </c>
      <c r="D38" s="341"/>
    </row>
    <row r="39" spans="1:5" ht="13.5">
      <c r="A39" s="69">
        <v>45</v>
      </c>
      <c r="B39" s="68" t="s">
        <v>34</v>
      </c>
      <c r="C39" s="70">
        <f>+C37+SUM(A37:A38)/60/24</f>
        <v>0.48958333333333326</v>
      </c>
      <c r="D39" s="70">
        <f>+C39+A39/60/24</f>
        <v>0.5208333333333333</v>
      </c>
      <c r="E39" s="11" t="s">
        <v>499</v>
      </c>
    </row>
    <row r="40" spans="1:5" ht="13.5">
      <c r="A40" s="69">
        <v>5</v>
      </c>
      <c r="B40" s="71" t="s">
        <v>498</v>
      </c>
      <c r="C40" s="340">
        <f>+A40</f>
        <v>5</v>
      </c>
      <c r="D40" s="341"/>
      <c r="E40" s="10"/>
    </row>
    <row r="41" spans="1:5" ht="13.5">
      <c r="A41" s="69">
        <v>45</v>
      </c>
      <c r="B41" s="68" t="s">
        <v>35</v>
      </c>
      <c r="C41" s="70">
        <f>+C39+SUM(A39:A40)/60/24</f>
        <v>0.5243055555555555</v>
      </c>
      <c r="D41" s="70">
        <f>+C41+A41/60/24</f>
        <v>0.5555555555555555</v>
      </c>
      <c r="E41" s="11" t="s">
        <v>499</v>
      </c>
    </row>
    <row r="42" spans="1:4" ht="13.5">
      <c r="A42" s="69">
        <v>30</v>
      </c>
      <c r="B42" s="71" t="s">
        <v>497</v>
      </c>
      <c r="C42" s="340">
        <f>+A42</f>
        <v>30</v>
      </c>
      <c r="D42" s="341"/>
    </row>
    <row r="43" spans="1:5" ht="13.5">
      <c r="A43" s="69">
        <v>45</v>
      </c>
      <c r="B43" s="68" t="s">
        <v>36</v>
      </c>
      <c r="C43" s="70">
        <f>+C41+SUM(A41:A42)/60/24</f>
        <v>0.5763888888888888</v>
      </c>
      <c r="D43" s="70">
        <f>+C43+A43/60/24</f>
        <v>0.6076388888888888</v>
      </c>
      <c r="E43" s="11" t="s">
        <v>495</v>
      </c>
    </row>
    <row r="44" spans="1:4" ht="13.5">
      <c r="A44" s="69">
        <v>5</v>
      </c>
      <c r="B44" s="71" t="s">
        <v>497</v>
      </c>
      <c r="C44" s="340">
        <f>+A44</f>
        <v>5</v>
      </c>
      <c r="D44" s="341"/>
    </row>
    <row r="45" spans="1:5" ht="13.5">
      <c r="A45" s="69">
        <v>45</v>
      </c>
      <c r="B45" s="68" t="s">
        <v>36</v>
      </c>
      <c r="C45" s="70">
        <f>+C43+SUM(A43:A44)/60/24</f>
        <v>0.611111111111111</v>
      </c>
      <c r="D45" s="70">
        <f>+C45+A45/60/24</f>
        <v>0.642361111111111</v>
      </c>
      <c r="E45" s="11" t="s">
        <v>496</v>
      </c>
    </row>
    <row r="46" spans="1:4" ht="13.5">
      <c r="A46" s="69"/>
      <c r="B46" s="99"/>
      <c r="C46" s="98"/>
      <c r="D46" s="98"/>
    </row>
    <row r="47" spans="3:4" ht="13.5">
      <c r="C47" s="10"/>
      <c r="D47" s="10"/>
    </row>
    <row r="48" spans="2:4" ht="13.5">
      <c r="B48" s="88" t="s">
        <v>202</v>
      </c>
      <c r="C48" s="346"/>
      <c r="D48" s="346"/>
    </row>
    <row r="49" spans="2:4" ht="13.5">
      <c r="B49" s="88" t="s">
        <v>203</v>
      </c>
      <c r="C49" s="346"/>
      <c r="D49" s="346"/>
    </row>
    <row r="50" spans="2:4" ht="13.5">
      <c r="B50" s="88" t="s">
        <v>204</v>
      </c>
      <c r="C50" s="346"/>
      <c r="D50" s="346"/>
    </row>
    <row r="51" spans="2:4" ht="13.5">
      <c r="B51" s="88" t="s">
        <v>205</v>
      </c>
      <c r="C51" s="346"/>
      <c r="D51" s="346"/>
    </row>
    <row r="53" spans="3:4" ht="13.5">
      <c r="C53" s="10"/>
      <c r="D53" s="10"/>
    </row>
    <row r="54" spans="3:4" ht="13.5">
      <c r="C54" s="10"/>
      <c r="D54" s="10"/>
    </row>
    <row r="55" spans="3:4" ht="13.5">
      <c r="C55" s="10"/>
      <c r="D55" s="10"/>
    </row>
    <row r="56" spans="3:4" ht="13.5">
      <c r="C56" s="10"/>
      <c r="D56" s="10"/>
    </row>
    <row r="57" spans="3:4" ht="13.5">
      <c r="C57" s="10"/>
      <c r="D57" s="10"/>
    </row>
    <row r="58" spans="3:4" ht="13.5">
      <c r="C58" s="10"/>
      <c r="D58" s="10"/>
    </row>
    <row r="59" spans="3:4" ht="13.5">
      <c r="C59" s="10"/>
      <c r="D59" s="10"/>
    </row>
    <row r="60" spans="3:4" ht="13.5">
      <c r="C60" s="10"/>
      <c r="D60" s="10"/>
    </row>
    <row r="61" spans="3:4" ht="13.5">
      <c r="C61" s="10"/>
      <c r="D61" s="10"/>
    </row>
    <row r="62" spans="3:4" ht="13.5">
      <c r="C62" s="10"/>
      <c r="D62" s="10"/>
    </row>
    <row r="63" spans="3:4" ht="13.5">
      <c r="C63" s="10"/>
      <c r="D63" s="10"/>
    </row>
    <row r="64" spans="3:4" ht="13.5">
      <c r="C64" s="10"/>
      <c r="D64" s="10"/>
    </row>
  </sheetData>
  <sheetProtection/>
  <mergeCells count="30">
    <mergeCell ref="A20:A21"/>
    <mergeCell ref="A10:A11"/>
    <mergeCell ref="C51:D51"/>
    <mergeCell ref="C50:D50"/>
    <mergeCell ref="B14:B15"/>
    <mergeCell ref="C40:D40"/>
    <mergeCell ref="C48:D48"/>
    <mergeCell ref="C49:D49"/>
    <mergeCell ref="C44:D44"/>
    <mergeCell ref="C36:D36"/>
    <mergeCell ref="A12:A13"/>
    <mergeCell ref="A14:A15"/>
    <mergeCell ref="B18:B19"/>
    <mergeCell ref="A16:A17"/>
    <mergeCell ref="A18:A19"/>
    <mergeCell ref="A6:A7"/>
    <mergeCell ref="A8:A9"/>
    <mergeCell ref="B8:B9"/>
    <mergeCell ref="B10:B11"/>
    <mergeCell ref="B12:B13"/>
    <mergeCell ref="C38:D38"/>
    <mergeCell ref="B6:B7"/>
    <mergeCell ref="C42:D42"/>
    <mergeCell ref="C34:D34"/>
    <mergeCell ref="E5:F5"/>
    <mergeCell ref="G13:G14"/>
    <mergeCell ref="B16:B17"/>
    <mergeCell ref="D24:D25"/>
    <mergeCell ref="D22:D23"/>
    <mergeCell ref="B20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147" r:id="rId2"/>
  <headerFooter>
    <oddFooter>&amp;R-6-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株式会社ノーリツ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システム商品事業部</dc:creator>
  <cp:keywords/>
  <dc:description/>
  <cp:lastModifiedBy>k</cp:lastModifiedBy>
  <cp:lastPrinted>2014-12-10T01:02:37Z</cp:lastPrinted>
  <dcterms:created xsi:type="dcterms:W3CDTF">2000-10-09T12:21:20Z</dcterms:created>
  <dcterms:modified xsi:type="dcterms:W3CDTF">2015-02-08T06:54:48Z</dcterms:modified>
  <cp:category/>
  <cp:version/>
  <cp:contentType/>
  <cp:contentStatus/>
</cp:coreProperties>
</file>